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210" yWindow="555" windowWidth="28455" windowHeight="14505"/>
  </bookViews>
  <sheets>
    <sheet name="Rekapitulace stavby" sheetId="1" r:id="rId1"/>
    <sheet name="01 - Stavební objekt" sheetId="2" r:id="rId2"/>
    <sheet name="02 - Vedlejší a ostatní n..." sheetId="3" r:id="rId3"/>
    <sheet name="Pokyny pro vyplnění" sheetId="4" r:id="rId4"/>
  </sheets>
  <definedNames>
    <definedName name="_xlnm._FilterDatabase" localSheetId="1" hidden="1">'01 - Stavební objekt'!$C$85:$K$163</definedName>
    <definedName name="_xlnm._FilterDatabase" localSheetId="2" hidden="1">'02 - Vedlejší a ostatní n...'!$C$76:$K$85</definedName>
    <definedName name="_xlnm.Print_Titles" localSheetId="1">'01 - Stavební objekt'!$85:$85</definedName>
    <definedName name="_xlnm.Print_Titles" localSheetId="2">'02 - Vedlejší a ostatní n...'!$76:$76</definedName>
    <definedName name="_xlnm.Print_Titles" localSheetId="0">'Rekapitulace stavby'!$49:$49</definedName>
    <definedName name="_xlnm.Print_Area" localSheetId="1">'01 - Stavební objekt'!$C$4:$J$36,'01 - Stavební objekt'!$C$42:$J$67,'01 - Stavební objekt'!$C$73:$K$163</definedName>
    <definedName name="_xlnm.Print_Area" localSheetId="2">'02 - Vedlejší a ostatní n...'!$C$4:$J$36,'02 - Vedlejší a ostatní n...'!$C$42:$J$58,'02 - Vedlejší a ostatní n...'!$C$64:$K$85</definedName>
    <definedName name="_xlnm.Print_Area" localSheetId="3">'Pokyny pro vyplnění'!$B$2:$K$69,'Pokyny pro vyplnění'!$B$72:$K$116,'Pokyny pro vyplnění'!$B$119:$K$188,'Pokyny pro vyplnění'!$B$196:$K$216</definedName>
    <definedName name="_xlnm.Print_Area" localSheetId="0">'Rekapitulace stavby'!$D$4:$AO$33,'Rekapitulace stavby'!$C$39:$AQ$54</definedName>
  </definedNames>
  <calcPr calcId="125725"/>
</workbook>
</file>

<file path=xl/calcChain.xml><?xml version="1.0" encoding="utf-8"?>
<calcChain xmlns="http://schemas.openxmlformats.org/spreadsheetml/2006/main">
  <c r="AY53" i="1"/>
  <c r="AX53"/>
  <c r="BI85" i="3"/>
  <c r="BH85"/>
  <c r="BG85"/>
  <c r="BF85"/>
  <c r="T85"/>
  <c r="R85"/>
  <c r="P85"/>
  <c r="BK85"/>
  <c r="J85"/>
  <c r="BE85" s="1"/>
  <c r="BI84"/>
  <c r="BH84"/>
  <c r="BG84"/>
  <c r="BF84"/>
  <c r="T84"/>
  <c r="R84"/>
  <c r="P84"/>
  <c r="BK84"/>
  <c r="J84"/>
  <c r="BE84" s="1"/>
  <c r="BI83"/>
  <c r="BH83"/>
  <c r="BG83"/>
  <c r="BF83"/>
  <c r="BE83"/>
  <c r="T83"/>
  <c r="R83"/>
  <c r="P83"/>
  <c r="BK83"/>
  <c r="J83"/>
  <c r="BI82"/>
  <c r="BH82"/>
  <c r="BG82"/>
  <c r="BF82"/>
  <c r="BE82"/>
  <c r="T82"/>
  <c r="R82"/>
  <c r="P82"/>
  <c r="BK82"/>
  <c r="J82"/>
  <c r="BI81"/>
  <c r="BH81"/>
  <c r="BG81"/>
  <c r="BF81"/>
  <c r="BE81"/>
  <c r="T81"/>
  <c r="R81"/>
  <c r="P81"/>
  <c r="BK81"/>
  <c r="J81"/>
  <c r="BI80"/>
  <c r="BH80"/>
  <c r="BG80"/>
  <c r="BF80"/>
  <c r="BE80"/>
  <c r="T80"/>
  <c r="R80"/>
  <c r="P80"/>
  <c r="BK80"/>
  <c r="J80"/>
  <c r="BI79"/>
  <c r="F34" s="1"/>
  <c r="BD53" i="1" s="1"/>
  <c r="BH79" i="3"/>
  <c r="F33" s="1"/>
  <c r="BC53" i="1" s="1"/>
  <c r="BG79" i="3"/>
  <c r="F32" s="1"/>
  <c r="BB53" i="1" s="1"/>
  <c r="BF79" i="3"/>
  <c r="F31" s="1"/>
  <c r="BA53" i="1" s="1"/>
  <c r="BE79" i="3"/>
  <c r="T79"/>
  <c r="T78" s="1"/>
  <c r="T77" s="1"/>
  <c r="R79"/>
  <c r="R78" s="1"/>
  <c r="R77" s="1"/>
  <c r="P79"/>
  <c r="P78" s="1"/>
  <c r="P77" s="1"/>
  <c r="AU53" i="1" s="1"/>
  <c r="BK79" i="3"/>
  <c r="BK78" s="1"/>
  <c r="J79"/>
  <c r="J73"/>
  <c r="F73"/>
  <c r="F71"/>
  <c r="E69"/>
  <c r="J51"/>
  <c r="F51"/>
  <c r="F49"/>
  <c r="E47"/>
  <c r="J18"/>
  <c r="E18"/>
  <c r="F74" s="1"/>
  <c r="J17"/>
  <c r="J12"/>
  <c r="J49" s="1"/>
  <c r="E7"/>
  <c r="E67" s="1"/>
  <c r="AY52" i="1"/>
  <c r="AX52"/>
  <c r="BI163" i="2"/>
  <c r="BH163"/>
  <c r="BG163"/>
  <c r="BF163"/>
  <c r="BE163"/>
  <c r="T163"/>
  <c r="R163"/>
  <c r="P163"/>
  <c r="BK163"/>
  <c r="J163"/>
  <c r="BI162"/>
  <c r="BH162"/>
  <c r="BG162"/>
  <c r="BF162"/>
  <c r="BE162"/>
  <c r="T162"/>
  <c r="R162"/>
  <c r="P162"/>
  <c r="BK162"/>
  <c r="J162"/>
  <c r="BI160"/>
  <c r="BH160"/>
  <c r="BG160"/>
  <c r="BF160"/>
  <c r="BE160"/>
  <c r="T160"/>
  <c r="R160"/>
  <c r="P160"/>
  <c r="BK160"/>
  <c r="J160"/>
  <c r="BI159"/>
  <c r="BH159"/>
  <c r="BG159"/>
  <c r="BF159"/>
  <c r="BE159"/>
  <c r="T159"/>
  <c r="R159"/>
  <c r="P159"/>
  <c r="BK159"/>
  <c r="J159"/>
  <c r="BI157"/>
  <c r="BH157"/>
  <c r="BG157"/>
  <c r="BF157"/>
  <c r="BE157"/>
  <c r="T157"/>
  <c r="R157"/>
  <c r="P157"/>
  <c r="BK157"/>
  <c r="J157"/>
  <c r="BI155"/>
  <c r="BH155"/>
  <c r="BG155"/>
  <c r="BF155"/>
  <c r="BE155"/>
  <c r="T155"/>
  <c r="R155"/>
  <c r="P155"/>
  <c r="BK155"/>
  <c r="J155"/>
  <c r="BI154"/>
  <c r="BH154"/>
  <c r="BG154"/>
  <c r="BF154"/>
  <c r="BE154"/>
  <c r="T154"/>
  <c r="R154"/>
  <c r="P154"/>
  <c r="BK154"/>
  <c r="J154"/>
  <c r="BI153"/>
  <c r="BH153"/>
  <c r="BG153"/>
  <c r="BF153"/>
  <c r="BE153"/>
  <c r="T153"/>
  <c r="R153"/>
  <c r="P153"/>
  <c r="BK153"/>
  <c r="J153"/>
  <c r="BI147"/>
  <c r="BH147"/>
  <c r="BG147"/>
  <c r="BF147"/>
  <c r="BE147"/>
  <c r="T147"/>
  <c r="R147"/>
  <c r="P147"/>
  <c r="BK147"/>
  <c r="J147"/>
  <c r="BI140"/>
  <c r="BH140"/>
  <c r="BG140"/>
  <c r="BF140"/>
  <c r="BE140"/>
  <c r="T140"/>
  <c r="T139" s="1"/>
  <c r="R140"/>
  <c r="R139" s="1"/>
  <c r="P140"/>
  <c r="P139" s="1"/>
  <c r="BK140"/>
  <c r="BK139" s="1"/>
  <c r="J139" s="1"/>
  <c r="J66" s="1"/>
  <c r="J140"/>
  <c r="BI138"/>
  <c r="BH138"/>
  <c r="BG138"/>
  <c r="BF138"/>
  <c r="T138"/>
  <c r="R138"/>
  <c r="P138"/>
  <c r="BK138"/>
  <c r="J138"/>
  <c r="BE138" s="1"/>
  <c r="BI137"/>
  <c r="BH137"/>
  <c r="BG137"/>
  <c r="BF137"/>
  <c r="T137"/>
  <c r="R137"/>
  <c r="P137"/>
  <c r="BK137"/>
  <c r="J137"/>
  <c r="BE137" s="1"/>
  <c r="BI136"/>
  <c r="BH136"/>
  <c r="BG136"/>
  <c r="BF136"/>
  <c r="T136"/>
  <c r="R136"/>
  <c r="P136"/>
  <c r="BK136"/>
  <c r="J136"/>
  <c r="BE136" s="1"/>
  <c r="BI133"/>
  <c r="BH133"/>
  <c r="BG133"/>
  <c r="BF133"/>
  <c r="T133"/>
  <c r="R133"/>
  <c r="P133"/>
  <c r="BK133"/>
  <c r="J133"/>
  <c r="BE133" s="1"/>
  <c r="BI132"/>
  <c r="BH132"/>
  <c r="BG132"/>
  <c r="BF132"/>
  <c r="T132"/>
  <c r="R132"/>
  <c r="P132"/>
  <c r="BK132"/>
  <c r="J132"/>
  <c r="BE132" s="1"/>
  <c r="BI131"/>
  <c r="BH131"/>
  <c r="BG131"/>
  <c r="BF131"/>
  <c r="T131"/>
  <c r="R131"/>
  <c r="P131"/>
  <c r="BK131"/>
  <c r="J131"/>
  <c r="BE131" s="1"/>
  <c r="BI130"/>
  <c r="BH130"/>
  <c r="BG130"/>
  <c r="BF130"/>
  <c r="T130"/>
  <c r="R130"/>
  <c r="P130"/>
  <c r="BK130"/>
  <c r="J130"/>
  <c r="BE130" s="1"/>
  <c r="BI129"/>
  <c r="BH129"/>
  <c r="BG129"/>
  <c r="BF129"/>
  <c r="T129"/>
  <c r="R129"/>
  <c r="P129"/>
  <c r="BK129"/>
  <c r="J129"/>
  <c r="BE129" s="1"/>
  <c r="BI128"/>
  <c r="BH128"/>
  <c r="BG128"/>
  <c r="BF128"/>
  <c r="T128"/>
  <c r="R128"/>
  <c r="P128"/>
  <c r="BK128"/>
  <c r="J128"/>
  <c r="BE128" s="1"/>
  <c r="BI126"/>
  <c r="BH126"/>
  <c r="BG126"/>
  <c r="BF126"/>
  <c r="T126"/>
  <c r="T125" s="1"/>
  <c r="R126"/>
  <c r="R125" s="1"/>
  <c r="P126"/>
  <c r="P125" s="1"/>
  <c r="BK126"/>
  <c r="BK125" s="1"/>
  <c r="J125" s="1"/>
  <c r="J65" s="1"/>
  <c r="J126"/>
  <c r="BE126" s="1"/>
  <c r="BI124"/>
  <c r="BH124"/>
  <c r="BG124"/>
  <c r="BF124"/>
  <c r="BE124"/>
  <c r="T124"/>
  <c r="R124"/>
  <c r="P124"/>
  <c r="BK124"/>
  <c r="J124"/>
  <c r="BI122"/>
  <c r="BH122"/>
  <c r="BG122"/>
  <c r="BF122"/>
  <c r="BE122"/>
  <c r="T122"/>
  <c r="R122"/>
  <c r="P122"/>
  <c r="BK122"/>
  <c r="J122"/>
  <c r="BI121"/>
  <c r="BH121"/>
  <c r="BG121"/>
  <c r="BF121"/>
  <c r="BE121"/>
  <c r="T121"/>
  <c r="R121"/>
  <c r="P121"/>
  <c r="BK121"/>
  <c r="J121"/>
  <c r="BI120"/>
  <c r="BH120"/>
  <c r="BG120"/>
  <c r="BF120"/>
  <c r="BE120"/>
  <c r="T120"/>
  <c r="R120"/>
  <c r="P120"/>
  <c r="BK120"/>
  <c r="J120"/>
  <c r="BI119"/>
  <c r="BH119"/>
  <c r="BG119"/>
  <c r="BF119"/>
  <c r="BE119"/>
  <c r="T119"/>
  <c r="R119"/>
  <c r="P119"/>
  <c r="BK119"/>
  <c r="J119"/>
  <c r="BI118"/>
  <c r="BH118"/>
  <c r="BG118"/>
  <c r="BF118"/>
  <c r="BE118"/>
  <c r="T118"/>
  <c r="R118"/>
  <c r="P118"/>
  <c r="BK118"/>
  <c r="J118"/>
  <c r="BI116"/>
  <c r="BH116"/>
  <c r="BG116"/>
  <c r="BF116"/>
  <c r="BE116"/>
  <c r="T116"/>
  <c r="T115" s="1"/>
  <c r="R116"/>
  <c r="R115" s="1"/>
  <c r="P116"/>
  <c r="P115" s="1"/>
  <c r="BK116"/>
  <c r="BK115" s="1"/>
  <c r="J115" s="1"/>
  <c r="J64" s="1"/>
  <c r="J116"/>
  <c r="BI113"/>
  <c r="BH113"/>
  <c r="BG113"/>
  <c r="BF113"/>
  <c r="T113"/>
  <c r="T112" s="1"/>
  <c r="T111" s="1"/>
  <c r="R113"/>
  <c r="R112" s="1"/>
  <c r="P113"/>
  <c r="P112" s="1"/>
  <c r="P111" s="1"/>
  <c r="BK113"/>
  <c r="BK112" s="1"/>
  <c r="J113"/>
  <c r="BE113" s="1"/>
  <c r="BI110"/>
  <c r="BH110"/>
  <c r="BG110"/>
  <c r="BF110"/>
  <c r="T110"/>
  <c r="T109" s="1"/>
  <c r="R110"/>
  <c r="R109" s="1"/>
  <c r="P110"/>
  <c r="P109" s="1"/>
  <c r="BK110"/>
  <c r="BK109" s="1"/>
  <c r="J109" s="1"/>
  <c r="J61" s="1"/>
  <c r="J110"/>
  <c r="BE110" s="1"/>
  <c r="BI107"/>
  <c r="BH107"/>
  <c r="BG107"/>
  <c r="BF107"/>
  <c r="BE107"/>
  <c r="T107"/>
  <c r="T106" s="1"/>
  <c r="R107"/>
  <c r="R106" s="1"/>
  <c r="P107"/>
  <c r="P106" s="1"/>
  <c r="BK107"/>
  <c r="BK106" s="1"/>
  <c r="J106" s="1"/>
  <c r="J60" s="1"/>
  <c r="J107"/>
  <c r="BI104"/>
  <c r="BH104"/>
  <c r="BG104"/>
  <c r="BF104"/>
  <c r="T104"/>
  <c r="R104"/>
  <c r="P104"/>
  <c r="BK104"/>
  <c r="J104"/>
  <c r="BE104" s="1"/>
  <c r="BI103"/>
  <c r="BH103"/>
  <c r="BG103"/>
  <c r="BF103"/>
  <c r="T103"/>
  <c r="R103"/>
  <c r="P103"/>
  <c r="BK103"/>
  <c r="J103"/>
  <c r="BE103" s="1"/>
  <c r="BI102"/>
  <c r="BH102"/>
  <c r="BG102"/>
  <c r="BF102"/>
  <c r="T102"/>
  <c r="R102"/>
  <c r="P102"/>
  <c r="BK102"/>
  <c r="J102"/>
  <c r="BE102" s="1"/>
  <c r="BI101"/>
  <c r="BH101"/>
  <c r="BG101"/>
  <c r="BF101"/>
  <c r="T101"/>
  <c r="R101"/>
  <c r="P101"/>
  <c r="BK101"/>
  <c r="J101"/>
  <c r="BE101" s="1"/>
  <c r="BI100"/>
  <c r="BH100"/>
  <c r="BG100"/>
  <c r="BF100"/>
  <c r="T100"/>
  <c r="R100"/>
  <c r="P100"/>
  <c r="BK100"/>
  <c r="J100"/>
  <c r="BE100" s="1"/>
  <c r="BI99"/>
  <c r="BH99"/>
  <c r="BG99"/>
  <c r="BF99"/>
  <c r="T99"/>
  <c r="R99"/>
  <c r="P99"/>
  <c r="BK99"/>
  <c r="J99"/>
  <c r="BE99" s="1"/>
  <c r="BI98"/>
  <c r="BH98"/>
  <c r="BG98"/>
  <c r="BF98"/>
  <c r="BE98"/>
  <c r="T98"/>
  <c r="R98"/>
  <c r="P98"/>
  <c r="BK98"/>
  <c r="J98"/>
  <c r="BI97"/>
  <c r="BH97"/>
  <c r="BG97"/>
  <c r="BF97"/>
  <c r="BE97"/>
  <c r="T97"/>
  <c r="R97"/>
  <c r="P97"/>
  <c r="BK97"/>
  <c r="J97"/>
  <c r="BI95"/>
  <c r="BH95"/>
  <c r="BG95"/>
  <c r="BF95"/>
  <c r="BE95"/>
  <c r="T95"/>
  <c r="T94" s="1"/>
  <c r="R95"/>
  <c r="R94" s="1"/>
  <c r="P95"/>
  <c r="P94" s="1"/>
  <c r="BK95"/>
  <c r="BK94" s="1"/>
  <c r="J94" s="1"/>
  <c r="J59" s="1"/>
  <c r="J95"/>
  <c r="BI93"/>
  <c r="BH93"/>
  <c r="BG93"/>
  <c r="BF93"/>
  <c r="T93"/>
  <c r="R93"/>
  <c r="P93"/>
  <c r="BK93"/>
  <c r="J93"/>
  <c r="BE93" s="1"/>
  <c r="BI92"/>
  <c r="BH92"/>
  <c r="BG92"/>
  <c r="BF92"/>
  <c r="T92"/>
  <c r="R92"/>
  <c r="P92"/>
  <c r="BK92"/>
  <c r="J92"/>
  <c r="BE92" s="1"/>
  <c r="BI90"/>
  <c r="BH90"/>
  <c r="BG90"/>
  <c r="BF90"/>
  <c r="T90"/>
  <c r="R90"/>
  <c r="P90"/>
  <c r="BK90"/>
  <c r="J90"/>
  <c r="BE90" s="1"/>
  <c r="BI89"/>
  <c r="F34" s="1"/>
  <c r="BD52" i="1" s="1"/>
  <c r="BD51" s="1"/>
  <c r="W30" s="1"/>
  <c r="BH89" i="2"/>
  <c r="F33" s="1"/>
  <c r="BC52" i="1" s="1"/>
  <c r="BC51" s="1"/>
  <c r="BG89" i="2"/>
  <c r="F32" s="1"/>
  <c r="BB52" i="1" s="1"/>
  <c r="BB51" s="1"/>
  <c r="BF89" i="2"/>
  <c r="F31" s="1"/>
  <c r="BA52" i="1" s="1"/>
  <c r="BA51" s="1"/>
  <c r="BE89" i="2"/>
  <c r="T89"/>
  <c r="T88" s="1"/>
  <c r="T87" s="1"/>
  <c r="T86" s="1"/>
  <c r="R89"/>
  <c r="R88" s="1"/>
  <c r="R87" s="1"/>
  <c r="P89"/>
  <c r="P88" s="1"/>
  <c r="P87" s="1"/>
  <c r="P86" s="1"/>
  <c r="AU52" i="1" s="1"/>
  <c r="AU51" s="1"/>
  <c r="BK89" i="2"/>
  <c r="BK88" s="1"/>
  <c r="J89"/>
  <c r="J82"/>
  <c r="F82"/>
  <c r="F80"/>
  <c r="E78"/>
  <c r="J51"/>
  <c r="F51"/>
  <c r="F49"/>
  <c r="E47"/>
  <c r="J18"/>
  <c r="E18"/>
  <c r="F52" s="1"/>
  <c r="J17"/>
  <c r="J12"/>
  <c r="J80" s="1"/>
  <c r="E7"/>
  <c r="E76" s="1"/>
  <c r="AS51" i="1"/>
  <c r="L47"/>
  <c r="AM46"/>
  <c r="L46"/>
  <c r="AM44"/>
  <c r="L44"/>
  <c r="L42"/>
  <c r="L41"/>
  <c r="BK87" i="2" l="1"/>
  <c r="J88"/>
  <c r="J58" s="1"/>
  <c r="J112"/>
  <c r="J63" s="1"/>
  <c r="BK111"/>
  <c r="J111" s="1"/>
  <c r="J62" s="1"/>
  <c r="J78" i="3"/>
  <c r="J57" s="1"/>
  <c r="BK77"/>
  <c r="J77" s="1"/>
  <c r="F30" i="2"/>
  <c r="AZ52" i="1" s="1"/>
  <c r="F30" i="3"/>
  <c r="AZ53" i="1" s="1"/>
  <c r="W29"/>
  <c r="AY51"/>
  <c r="W28"/>
  <c r="AX51"/>
  <c r="R111" i="2"/>
  <c r="R86" s="1"/>
  <c r="AW51" i="1"/>
  <c r="AK27" s="1"/>
  <c r="W27"/>
  <c r="F83" i="2"/>
  <c r="J31"/>
  <c r="AW52" i="1" s="1"/>
  <c r="F52" i="3"/>
  <c r="J71"/>
  <c r="J30"/>
  <c r="AV53" i="1" s="1"/>
  <c r="E45" i="2"/>
  <c r="J49"/>
  <c r="J30"/>
  <c r="AV52" i="1" s="1"/>
  <c r="AT52" s="1"/>
  <c r="E45" i="3"/>
  <c r="J31"/>
  <c r="AW53" i="1" s="1"/>
  <c r="BK86" i="2" l="1"/>
  <c r="J86" s="1"/>
  <c r="J87"/>
  <c r="J57" s="1"/>
  <c r="AT53" i="1"/>
  <c r="J27" i="3"/>
  <c r="J56"/>
  <c r="AZ51" i="1"/>
  <c r="J36" i="3" l="1"/>
  <c r="AG53" i="1"/>
  <c r="AN53" s="1"/>
  <c r="J56" i="2"/>
  <c r="J27"/>
  <c r="W26" i="1"/>
  <c r="AV51"/>
  <c r="AG52" l="1"/>
  <c r="J36" i="2"/>
  <c r="AT51" i="1"/>
  <c r="AK26"/>
  <c r="AG51" l="1"/>
  <c r="AN52"/>
  <c r="AK23" l="1"/>
  <c r="AK32" s="1"/>
  <c r="AN51"/>
</calcChain>
</file>

<file path=xl/sharedStrings.xml><?xml version="1.0" encoding="utf-8"?>
<sst xmlns="http://schemas.openxmlformats.org/spreadsheetml/2006/main" count="1859" uniqueCount="552">
  <si>
    <t>Export VZ</t>
  </si>
  <si>
    <t>List obsahuje:</t>
  </si>
  <si>
    <t>1) Rekapitulace stavby</t>
  </si>
  <si>
    <t>2) Rekapitulace objektů stavby a soupisů prací</t>
  </si>
  <si>
    <t>3.0</t>
  </si>
  <si>
    <t>ZAMOK</t>
  </si>
  <si>
    <t>False</t>
  </si>
  <si>
    <t>{f310be2f-a041-4c6f-bbd4-a88a4501b8c8}</t>
  </si>
  <si>
    <t>0,01</t>
  </si>
  <si>
    <t>21</t>
  </si>
  <si>
    <t>15</t>
  </si>
  <si>
    <t>REKAPITULACE STAVBY</t>
  </si>
  <si>
    <t>v ---  níže se nacházejí doplnkové a pomocné údaje k sestavám  --- v</t>
  </si>
  <si>
    <t>Návod na vyplnění</t>
  </si>
  <si>
    <t>0,001</t>
  </si>
  <si>
    <t>Kód:</t>
  </si>
  <si>
    <t>Be0070062017e</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</si>
  <si>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</si>
  <si>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</si>
  <si>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5.ETAPA Havarijní stav malé tělocvičny č.2SOUE Plzeň</t>
  </si>
  <si>
    <t>KSO:</t>
  </si>
  <si>
    <t/>
  </si>
  <si>
    <t>CC-CZ:</t>
  </si>
  <si>
    <t>Místo:</t>
  </si>
  <si>
    <t xml:space="preserve"> </t>
  </si>
  <si>
    <t>Datum:</t>
  </si>
  <si>
    <t>28.6.2017</t>
  </si>
  <si>
    <t>Zadavatel:</t>
  </si>
  <si>
    <t>IČ:</t>
  </si>
  <si>
    <t>SOUE, Vejprnická 56, 318 00 Plzeň</t>
  </si>
  <si>
    <t>DIČ:</t>
  </si>
  <si>
    <t>Uchazeč:</t>
  </si>
  <si>
    <t>Vyplň údaj</t>
  </si>
  <si>
    <t>Projektant:</t>
  </si>
  <si>
    <t>13882589</t>
  </si>
  <si>
    <t>L.Beneda, Čižická 279, 332 09 Štěnovice</t>
  </si>
  <si>
    <t>CZ5807271008</t>
  </si>
  <si>
    <t>True</t>
  </si>
  <si>
    <t>Poznámka:</t>
  </si>
  <si>
    <t>Soupis prací je sestaven za využití položek cenové soustavy ÚRS. Cenové a technické podmínky položek Cenové soustavy ÚRS,  které nejsou uvedeny v soupisu prací (tzv. úvodní část katalogů) jsou neomezeně dálkově k dispouici na www.cs-urs.cz. Položky soupisu prací, které nemají ve sloupci "Cenová soustava" uveden žádný údaj, nepocházejí z cenové soustavy ÚRS."_x000D_
V případě, že tato zadávací dokumentace obsahuje technické podmínky stanovené prostřednictvím přímého nebo nepřímého odkazu na určitě dodavatele nebo výrobky, nebo patenty na vynálezy, užitné vzory, průmyslové vzory, ochranné známky nebo označení původu zadavateli umožňuje nabídnout rovnocené řešení</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</si>
  <si>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</si>
  <si>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</si>
  <si>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</si>
  <si>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</si>
  <si>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</si>
  <si>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</si>
  <si>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</si>
  <si>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</si>
  <si>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</si>
  <si>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</si>
  <si>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</si>
  <si>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</si>
  <si>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</si>
  <si>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</si>
  <si>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</si>
  <si>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</si>
  <si>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</si>
  <si>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</si>
  <si>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</si>
  <si>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</si>
  <si>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</si>
  <si>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</si>
  <si>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</si>
  <si>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</si>
  <si>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</si>
  <si>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</si>
  <si>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</si>
  <si>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</si>
  <si>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</si>
  <si>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</si>
  <si>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</si>
  <si>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</si>
  <si>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</si>
  <si>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</si>
  <si>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</si>
  <si>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</si>
  <si>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</si>
  <si>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</si>
  <si>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</si>
  <si>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</si>
  <si>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Stavební objekt</t>
  </si>
  <si>
    <t>STA</t>
  </si>
  <si>
    <t>1</t>
  </si>
  <si>
    <t>{c1644897-a35a-4017-bc75-2474119dfb52}</t>
  </si>
  <si>
    <t>2</t>
  </si>
  <si>
    <t>02</t>
  </si>
  <si>
    <t>Vedlejší a ostatní náklady</t>
  </si>
  <si>
    <t>VON</t>
  </si>
  <si>
    <t>{bf53b1f1-b70a-4cf9-9889-860b283f64b3}</t>
  </si>
  <si>
    <t>1) Krycí list soupisu</t>
  </si>
  <si>
    <t>2) Rekapitulace</t>
  </si>
  <si>
    <t>3) Soupis prací</t>
  </si>
  <si>
    <t>Zpět na list:</t>
  </si>
  <si>
    <t>Rekapitulace stavby</t>
  </si>
  <si>
    <t>KRYCÍ LIST SOUPISU</t>
  </si>
  <si>
    <t>Objekt:</t>
  </si>
  <si>
    <t>01 - Stavební objekt</t>
  </si>
  <si>
    <t>REKAPITULACE ČLENĚNÍ SOUPISU PRACÍ</t>
  </si>
  <si>
    <t>Kód dílu - Popis</t>
  </si>
  <si>
    <t>Cena celkem [CZK]</t>
  </si>
  <si>
    <t>Náklady soupisu celkem</t>
  </si>
  <si>
    <t>-1</t>
  </si>
  <si>
    <t>HSV - Práce a dodávky HSV</t>
  </si>
  <si>
    <t xml:space="preserve">    94 - Lešení a stavební výtahy</t>
  </si>
  <si>
    <t xml:space="preserve">    95 - Různé dokončovací konstrukce a práce pozemních staveb</t>
  </si>
  <si>
    <t xml:space="preserve">    96 - Bourání konstrukcí</t>
  </si>
  <si>
    <t xml:space="preserve">    998 - Přesun hmot</t>
  </si>
  <si>
    <t>PSV - Práce a dodávky PSV</t>
  </si>
  <si>
    <t xml:space="preserve">    766 - Konstrukce truhlářské</t>
  </si>
  <si>
    <t xml:space="preserve">    776 - Podlahy povlakové</t>
  </si>
  <si>
    <t xml:space="preserve">    783 - Dokončovací práce - nátěry</t>
  </si>
  <si>
    <t xml:space="preserve">    784 - Dokončovací práce - malby a tapety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</si>
  <si>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</si>
  <si>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</si>
  <si>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</si>
  <si>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</si>
  <si>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</si>
  <si>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</si>
  <si>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</si>
  <si>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</si>
  <si>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</si>
  <si>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</si>
  <si>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</si>
  <si>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</si>
  <si>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</si>
  <si>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</si>
  <si>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</si>
  <si>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</si>
  <si>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</si>
  <si>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94</t>
  </si>
  <si>
    <t>Lešení a stavební výtahy</t>
  </si>
  <si>
    <t>K</t>
  </si>
  <si>
    <t>946112115</t>
  </si>
  <si>
    <t>Montáž pojízdných věží trubkových nebo dílcových s maximálním zatížením podlahy do 200 kg/m2 šířky přes 0,9 do 1,6 m, délky do 3,2 m, výšky přes 4,5 m do 5,5 m</t>
  </si>
  <si>
    <t>kus</t>
  </si>
  <si>
    <t>CS ÚRS 2017 01</t>
  </si>
  <si>
    <t>4</t>
  </si>
  <si>
    <t>421303801</t>
  </si>
  <si>
    <t>946112215</t>
  </si>
  <si>
    <t>Montáž pojízdných věží trubkových nebo dílcových s maximálním zatížením podlahy do 200 kg/m2 Příplatek za první a každý další den použití pojízdného lešení k ceně -2115</t>
  </si>
  <si>
    <t>-1143165931</t>
  </si>
  <si>
    <t>VV</t>
  </si>
  <si>
    <t>2*15 'Přepočtené koeficientem množství</t>
  </si>
  <si>
    <t>3</t>
  </si>
  <si>
    <t>946112815</t>
  </si>
  <si>
    <t>Demontáž pojízdných věží trubkových nebo dílcových s maximálním zatížením podlahy do 200 kg/m2 šířky přes 0,9 do 1,6 m, délky do 3,2 m, výšky přes 4,5 m do 5,5 m</t>
  </si>
  <si>
    <t>-1713321350</t>
  </si>
  <si>
    <t>949101111</t>
  </si>
  <si>
    <t>Lešení pomocné pro objekty pozemních staveb s lešeňovou podlahou v do 1,9 m zatížení do 150 kg/m2</t>
  </si>
  <si>
    <t>m2</t>
  </si>
  <si>
    <t>290486079</t>
  </si>
  <si>
    <t>95</t>
  </si>
  <si>
    <t>Různé dokončovací konstrukce a práce pozemních staveb</t>
  </si>
  <si>
    <t>5</t>
  </si>
  <si>
    <t>944411111r</t>
  </si>
  <si>
    <t>Montáž záchytné sítě včetně úprav_x000D_
Demontované satv.sítě (v 2.etapě) budou nově rozměrově upraveny na vel. 2700x3000 mm a opět nainstalovány ve stejné poloze</t>
  </si>
  <si>
    <t>191799607</t>
  </si>
  <si>
    <t>10*2,7*3,0</t>
  </si>
  <si>
    <t>6</t>
  </si>
  <si>
    <t>95-001</t>
  </si>
  <si>
    <t>sportovní vybavení - branka na házenou - mobilní hliníková branka na házenou s možností odmontování od podlahy (přenosná)</t>
  </si>
  <si>
    <t>2094156044</t>
  </si>
  <si>
    <t>7</t>
  </si>
  <si>
    <t>95-002</t>
  </si>
  <si>
    <t>sportovní vybavení - basketbalový koš sklopný, otočná konstrukce - možnost sklopení ke stěně tělocvičny (složení do boku), oc. basketbalová kce dle norem vysazení 2,5m + táhla + aretace</t>
  </si>
  <si>
    <t>-835014213</t>
  </si>
  <si>
    <t>8</t>
  </si>
  <si>
    <t>95-003</t>
  </si>
  <si>
    <t>sportovní vybavení - basketbalový koš na straně tělocvičny</t>
  </si>
  <si>
    <t>191306387</t>
  </si>
  <si>
    <t>9</t>
  </si>
  <si>
    <t>95-004</t>
  </si>
  <si>
    <t>sportovní vybavení - volejbalové hliníkové sloupky na síť</t>
  </si>
  <si>
    <t>-1325881716</t>
  </si>
  <si>
    <t>10</t>
  </si>
  <si>
    <t>95-005</t>
  </si>
  <si>
    <t>sportovní vybavení - síť na volejbal</t>
  </si>
  <si>
    <t>-1543795937</t>
  </si>
  <si>
    <t>11</t>
  </si>
  <si>
    <t>95-006</t>
  </si>
  <si>
    <t>sportovní vybavení - síť na nohejbal</t>
  </si>
  <si>
    <t>-1174102069</t>
  </si>
  <si>
    <t>12</t>
  </si>
  <si>
    <t>95-007</t>
  </si>
  <si>
    <t>sportovní vybavení - volejbalová pouzdra pro sloupky včetně stěrkové hydroizolace a vyvrtaných děr v dřevěné podlaze</t>
  </si>
  <si>
    <t>-348294935</t>
  </si>
  <si>
    <t>13</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</si>
  <si>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</si>
  <si>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</si>
  <si>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-2059447567</t>
  </si>
  <si>
    <t>536,07+47,2</t>
  </si>
  <si>
    <t>96</t>
  </si>
  <si>
    <t>Bourání konstrukcí</t>
  </si>
  <si>
    <t>14</t>
  </si>
  <si>
    <t>767722811</t>
  </si>
  <si>
    <t>Demontáž výkladců předsazených šroubovaných</t>
  </si>
  <si>
    <t>229585439</t>
  </si>
  <si>
    <t>2,4*2,9*2+1,8*1,9*2</t>
  </si>
  <si>
    <t>998</t>
  </si>
  <si>
    <t>Přesun hmot</t>
  </si>
  <si>
    <t>43</t>
  </si>
  <si>
    <t>998011002</t>
  </si>
  <si>
    <t>Přesun hmot pro budovy občanské výstavby, bydlení, výrobu a služby s nosnou svislou konstrukcí zděnou z cihel, tvárnic nebo kamene vodorovná dopravní vzdálenost do 100 m pro budovy výšky přes 6 do 12 m</t>
  </si>
  <si>
    <t>t</t>
  </si>
  <si>
    <t>-1403044501</t>
  </si>
  <si>
    <t>PSV</t>
  </si>
  <si>
    <t>Práce a dodávky PSV</t>
  </si>
  <si>
    <t>766</t>
  </si>
  <si>
    <t>Konstrukce truhlářské</t>
  </si>
  <si>
    <t>766311111</t>
  </si>
  <si>
    <t xml:space="preserve">Montáž obkladu topení dřevěného vč. doplnění latí - tzn. do každého pole bude vložena nová dřevěná lať, tím se rastr zhustí. Doplňované dř.latě budou použity z původního obkladu topení ze sousední tělocvičny. Taktéž dodávka obkladu topení bude využt demontovaný (v 2.etapě) stáv.obklad </t>
  </si>
  <si>
    <t>m</t>
  </si>
  <si>
    <t>16</t>
  </si>
  <si>
    <t>-446953837</t>
  </si>
  <si>
    <t>10*2,7</t>
  </si>
  <si>
    <t>776</t>
  </si>
  <si>
    <t>Podlahy povlakové</t>
  </si>
  <si>
    <t>776111116</t>
  </si>
  <si>
    <t>Příprava podkladu broušení stěn stávajícího podkladu pro odstranění lepidla (po starých krytinách)</t>
  </si>
  <si>
    <t>-1425622231</t>
  </si>
  <si>
    <t>1,8*65,0</t>
  </si>
  <si>
    <t>17</t>
  </si>
  <si>
    <t>776111117</t>
  </si>
  <si>
    <t>Příprava podkladu broušení stěn stávajícího podkladu pro odstranění nerovností (diamantovým kotoučem)</t>
  </si>
  <si>
    <t>-1339585897</t>
  </si>
  <si>
    <t>18</t>
  </si>
  <si>
    <t>776121111</t>
  </si>
  <si>
    <t>Příprava podkladu penetrace vodou ředitelná na savý podklad (válečkováním) ředěná v poměru 1:3 stěn</t>
  </si>
  <si>
    <t>-1204417941</t>
  </si>
  <si>
    <t>19</t>
  </si>
  <si>
    <t>776141112</t>
  </si>
  <si>
    <t>Příprava podkladu vyrovnání samonivelační stěrkou stěn, tloušťky přes 3 do 5 mm</t>
  </si>
  <si>
    <t>1713022526</t>
  </si>
  <si>
    <t>20</t>
  </si>
  <si>
    <t>776251311</t>
  </si>
  <si>
    <t>Lepení pásů z přírodního nástěnkového linolea lepidlem - postup prací viz. technická zpráva</t>
  </si>
  <si>
    <t>786648427</t>
  </si>
  <si>
    <t>M</t>
  </si>
  <si>
    <t>284110680</t>
  </si>
  <si>
    <t>Nástěnkové linoleum je vyrobeno z přírodních a obnovitelných surovin. Kombinace zoxidovaného lněného oleje, pryskyřice a jemně namletého korku</t>
  </si>
  <si>
    <t>32</t>
  </si>
  <si>
    <t>-1316500015</t>
  </si>
  <si>
    <t>117*1,1 'Přepočtené koeficientem množství</t>
  </si>
  <si>
    <t>22</t>
  </si>
  <si>
    <t>998776102</t>
  </si>
  <si>
    <t>Přesun hmot pro podlahy povlakové stanovený z hmotnosti přesunovaného materiálu vodorovná dopravní vzdálenost do 50 m v objektech výšky přes 6 do 12 m</t>
  </si>
  <si>
    <t>-238222442</t>
  </si>
  <si>
    <t>783</t>
  </si>
  <si>
    <t>Dokončovací práce - nátěry</t>
  </si>
  <si>
    <t>23</t>
  </si>
  <si>
    <t>783106801</t>
  </si>
  <si>
    <t>Odstranění nátěrů z truhlářských konstrukcí obroušením</t>
  </si>
  <si>
    <t>-122311289</t>
  </si>
  <si>
    <t>10*2,7*(1,5+0,3)*2</t>
  </si>
  <si>
    <t>24</t>
  </si>
  <si>
    <t>783114101</t>
  </si>
  <si>
    <t>Základní nátěr truhlářských konstrukcí jednonásobný syntetický</t>
  </si>
  <si>
    <t>871109454</t>
  </si>
  <si>
    <t>25</t>
  </si>
  <si>
    <t>783118211</t>
  </si>
  <si>
    <t>Lakovací nátěr truhlářských konstrukcí dvojnásobný s mezibroušením syntetický</t>
  </si>
  <si>
    <t>264920452</t>
  </si>
  <si>
    <t>26</t>
  </si>
  <si>
    <t>783122131</t>
  </si>
  <si>
    <t>Tmelení truhlářských konstrukcí plošné (plné) včetně přebroušení tmelených míst, tmelem disperzním akrylátovým nebo latexovým</t>
  </si>
  <si>
    <t>666773973</t>
  </si>
  <si>
    <t>27</t>
  </si>
  <si>
    <t>783301311</t>
  </si>
  <si>
    <t>Příprava podkladu zámečnických konstrukcí před provedením nátěru odmaštění odmašťovačem vodou ředitelným</t>
  </si>
  <si>
    <t>-305810696</t>
  </si>
  <si>
    <t>28</t>
  </si>
  <si>
    <t>783301401</t>
  </si>
  <si>
    <t>Příprava podkladu zámečnických konstrukcí před provedením nátěru odmaštění ometení</t>
  </si>
  <si>
    <t>-1832100480</t>
  </si>
  <si>
    <t>29</t>
  </si>
  <si>
    <t>783306801</t>
  </si>
  <si>
    <t>Odstranění nátěrů ze zámečnických konstrukcí obroušením</t>
  </si>
  <si>
    <t>800618852</t>
  </si>
  <si>
    <t>mříže do nářaďoven</t>
  </si>
  <si>
    <t>20,76</t>
  </si>
  <si>
    <t>30</t>
  </si>
  <si>
    <t>783314101</t>
  </si>
  <si>
    <t>Základní nátěr zámečnických konstrukcí jednonásobný syntetický</t>
  </si>
  <si>
    <t>-269664887</t>
  </si>
  <si>
    <t>31</t>
  </si>
  <si>
    <t>783315101</t>
  </si>
  <si>
    <t>Mezinátěr zámečnických konstrukcí jednonásobný syntetický standardní</t>
  </si>
  <si>
    <t>1297949141</t>
  </si>
  <si>
    <t>783317101</t>
  </si>
  <si>
    <t>Krycí nátěr (email) zámečnických konstrukcí jednonásobný syntetický standardní</t>
  </si>
  <si>
    <t>-1548469591</t>
  </si>
  <si>
    <t>784</t>
  </si>
  <si>
    <t>Dokončovací práce - malby a tapety</t>
  </si>
  <si>
    <t>33</t>
  </si>
  <si>
    <t>784121001</t>
  </si>
  <si>
    <t>Oškrabání malby v místnostech výšky do 3,80 m</t>
  </si>
  <si>
    <t>-1298701170</t>
  </si>
  <si>
    <t>stropy</t>
  </si>
  <si>
    <t>47,2</t>
  </si>
  <si>
    <t>stěny</t>
  </si>
  <si>
    <t>2,88*(4,3+6,05)*2</t>
  </si>
  <si>
    <t>-(2,35*1,5+2,4*2,9+1,8*2,9+2,35*2,0)</t>
  </si>
  <si>
    <t>2,88*(2,75+6,175)*2-(1,2*1,5*2+2,4*2,9+1,8*2,9)</t>
  </si>
  <si>
    <t>34</t>
  </si>
  <si>
    <t>784121005</t>
  </si>
  <si>
    <t>Oškrabání malby v místnostech výšky přes 5,00 m</t>
  </si>
  <si>
    <t>1757841724</t>
  </si>
  <si>
    <t>536,07</t>
  </si>
  <si>
    <t>7,3*(30,3+18,1)*2</t>
  </si>
  <si>
    <t>-(2,7*4,5*10+2,4*2,9*2+18*2,9*2+1,55*2,0*2)</t>
  </si>
  <si>
    <t>35</t>
  </si>
  <si>
    <t>784121011</t>
  </si>
  <si>
    <t>Rozmývání podkladu po oškrabání malby v místnostech výšky do 3,80 m</t>
  </si>
  <si>
    <t>-228861987</t>
  </si>
  <si>
    <t>36</t>
  </si>
  <si>
    <t>784121015</t>
  </si>
  <si>
    <t>Rozmývání podkladu po oškrabání malby v místnostech výšky přes 5,00 m</t>
  </si>
  <si>
    <t>-982587480</t>
  </si>
  <si>
    <t>37</t>
  </si>
  <si>
    <t>784171101</t>
  </si>
  <si>
    <t>Zakrytí nemalovaných ploch (materiál ve specifikaci) včetně pozdějšího odkrytí podlah</t>
  </si>
  <si>
    <t>-1071751423</t>
  </si>
  <si>
    <t>47,2+536,07</t>
  </si>
  <si>
    <t>38</t>
  </si>
  <si>
    <t>581248420</t>
  </si>
  <si>
    <t>fólie pro malířské potřeby zakrývací,  7µ,  4 x 5 m</t>
  </si>
  <si>
    <t>-750953020</t>
  </si>
  <si>
    <t>583,27*1,05 'Přepočtené koeficientem množství</t>
  </si>
  <si>
    <t>39</t>
  </si>
  <si>
    <t>784181121</t>
  </si>
  <si>
    <t>Penetrace podkladu jednonásobná hloubková v místnostech výšky do 3,80 m</t>
  </si>
  <si>
    <t>1603954490</t>
  </si>
  <si>
    <t>40</t>
  </si>
  <si>
    <t>784181125</t>
  </si>
  <si>
    <t>Penetrace podkladu jednonásobná hloubková v místnostech výšky přes 5,00 m</t>
  </si>
  <si>
    <t>2020555893</t>
  </si>
  <si>
    <t>996,69-1,8*69,0</t>
  </si>
  <si>
    <t>41</t>
  </si>
  <si>
    <t>784211121</t>
  </si>
  <si>
    <t>Malby z malířských směsí otěruvzdorných za mokra dvojnásobné, bílé za mokra otěruvzdorné středně v místnostech výšky do 3,80 m</t>
  </si>
  <si>
    <t>-1121515843</t>
  </si>
  <si>
    <t>42</t>
  </si>
  <si>
    <t>784211125</t>
  </si>
  <si>
    <t>Malby z malířských směsí otěruvzdorných za mokra dvojnásobné, bílé za mokra otěruvzdorné středně v místnostech výšky přes 5,00 m</t>
  </si>
  <si>
    <t>956444154</t>
  </si>
  <si>
    <t>02 - Vedlejší a ostatní náklady</t>
  </si>
  <si>
    <t>VRN - Vedlejší rozpočtové náklady</t>
  </si>
  <si>
    <t>VRN</t>
  </si>
  <si>
    <t>Vedlejší rozpočtové náklady</t>
  </si>
  <si>
    <t>011002000</t>
  </si>
  <si>
    <t>Hlavní tituly průvodních činností a nákladů průzkumné, geodetické a projektové práce průzkumné práce</t>
  </si>
  <si>
    <t>Kč</t>
  </si>
  <si>
    <t>1024</t>
  </si>
  <si>
    <t>-1371327374</t>
  </si>
  <si>
    <t>013254000</t>
  </si>
  <si>
    <t>Průzkumné, geodetické a projektové práce projektové práce dokumentace stavby (výkresová a textová) skutečného provedení stavby</t>
  </si>
  <si>
    <t>-940960140</t>
  </si>
  <si>
    <t>030001000</t>
  </si>
  <si>
    <t>Základní rozdělení průvodních činností a nákladů zařízení staveniště</t>
  </si>
  <si>
    <t>-1197498907</t>
  </si>
  <si>
    <t>042503000</t>
  </si>
  <si>
    <t>Inženýrská činnost posudky plán BOZP na staveništi</t>
  </si>
  <si>
    <t>1566555579</t>
  </si>
  <si>
    <t>045002000</t>
  </si>
  <si>
    <t>Hlavní tituly průvodních činností a nákladů inženýrská činnost kompletační a koordinační činnost</t>
  </si>
  <si>
    <t>68310145</t>
  </si>
  <si>
    <t>056002000</t>
  </si>
  <si>
    <t>Hlavní tituly průvodních činností a nákladů finanční náklady bankovní záruka</t>
  </si>
  <si>
    <t>1044665431</t>
  </si>
  <si>
    <t>091504000</t>
  </si>
  <si>
    <t>Ostatní náklady související s objektem náklady související s publikační činností</t>
  </si>
  <si>
    <t>-383277056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</si>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</sst>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8"/>
      <color rgb="FF0000FF"/>
      <name val="Trebuchet MS"/>
    </font>
    <font>
      <sz val="8"/>
      <color rgb="FF800080"/>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37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pplyProtection="1">
      <alignment horizontal="center" vertical="center"/>
      <protection locked="0"/>
    </xf>
    <xf numFmtId="0" fontId="11" fillId="3" borderId="0" xfId="0" applyFont="1" applyFill="1" applyAlignment="1" applyProtection="1">
      <alignment horizontal="left" vertical="center"/>
    </xf>
    <xf numFmtId="0" fontId="12" fillId="3" borderId="0" xfId="0" applyFont="1" applyFill="1" applyAlignment="1" applyProtection="1">
      <alignment vertical="center"/>
    </xf>
    <xf numFmtId="0" fontId="13" fillId="3" borderId="0" xfId="0" applyFont="1" applyFill="1" applyAlignment="1" applyProtection="1">
      <alignment horizontal="left" vertical="center"/>
    </xf>
    <xf numFmtId="0" fontId="14" fillId="3" borderId="0" xfId="1" applyFont="1" applyFill="1" applyAlignment="1" applyProtection="1">
      <alignment vertical="center"/>
    </xf>
    <xf numFmtId="0" fontId="45" fillId="3" borderId="0" xfId="1" applyFill="1"/>
    <xf numFmtId="0" fontId="0" fillId="3" borderId="0" xfId="0" applyFill="1"/>
    <xf numFmtId="0" fontId="11" fillId="3"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8"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12" fillId="3" borderId="0" xfId="0" applyFont="1" applyFill="1" applyAlignment="1">
      <alignment vertical="center"/>
    </xf>
    <xf numFmtId="0" fontId="13" fillId="3" borderId="0" xfId="0" applyFont="1" applyFill="1" applyAlignment="1">
      <alignment horizontal="left" vertical="center"/>
    </xf>
    <xf numFmtId="0" fontId="30" fillId="3" borderId="0" xfId="1" applyFont="1" applyFill="1" applyAlignment="1">
      <alignment vertical="center"/>
    </xf>
    <xf numFmtId="0" fontId="12"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5" fillId="0" borderId="0" xfId="0" applyFont="1" applyBorder="1" applyAlignment="1" applyProtection="1">
      <alignment horizontal="left" vertical="center"/>
    </xf>
    <xf numFmtId="0" fontId="8" fillId="0" borderId="0" xfId="0" applyFont="1" applyBorder="1" applyAlignment="1" applyProtection="1">
      <alignment horizontal="left" vertical="center" wrapText="1"/>
    </xf>
    <xf numFmtId="167" fontId="8" fillId="0" borderId="0" xfId="0" applyNumberFormat="1" applyFont="1" applyBorder="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8" fillId="0" borderId="0" xfId="0" applyFont="1" applyBorder="1" applyAlignment="1" applyProtection="1">
      <alignment horizontal="left" vertical="center"/>
    </xf>
    <xf numFmtId="0" fontId="35"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4"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4"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37" fillId="0" borderId="0" xfId="0" applyFont="1" applyAlignment="1" applyProtection="1">
      <alignment horizontal="left" vertical="center"/>
    </xf>
    <xf numFmtId="0" fontId="37" fillId="0" borderId="0" xfId="0" applyFont="1" applyAlignment="1" applyProtection="1">
      <alignment horizontal="left" vertical="center" wrapText="1"/>
    </xf>
    <xf numFmtId="0" fontId="9" fillId="0" borderId="0" xfId="0" applyFont="1" applyAlignment="1" applyProtection="1">
      <alignment horizontal="lef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5" fillId="0" borderId="0" xfId="0" applyFont="1" applyBorder="1" applyAlignment="1" applyProtection="1">
      <alignment horizontal="left"/>
    </xf>
    <xf numFmtId="4" fontId="5" fillId="0" borderId="0" xfId="0" applyNumberFormat="1" applyFont="1" applyBorder="1" applyAlignment="1" applyProtection="1"/>
    <xf numFmtId="0" fontId="0" fillId="0" borderId="0" xfId="0" applyAlignment="1" applyProtection="1">
      <alignment vertical="top"/>
      <protection locked="0"/>
    </xf>
    <xf numFmtId="0" fontId="38" fillId="0" borderId="29" xfId="0" applyFont="1" applyBorder="1" applyAlignment="1" applyProtection="1">
      <alignment vertical="center" wrapText="1"/>
      <protection locked="0"/>
    </xf>
    <xf numFmtId="0" fontId="38" fillId="0" borderId="30" xfId="0" applyFont="1" applyBorder="1" applyAlignment="1" applyProtection="1">
      <alignment vertical="center" wrapText="1"/>
      <protection locked="0"/>
    </xf>
    <xf numFmtId="0" fontId="38" fillId="0" borderId="31" xfId="0" applyFont="1" applyBorder="1" applyAlignment="1" applyProtection="1">
      <alignment vertical="center" wrapText="1"/>
      <protection locked="0"/>
    </xf>
    <xf numFmtId="0" fontId="38" fillId="0" borderId="32" xfId="0" applyFont="1" applyBorder="1" applyAlignment="1" applyProtection="1">
      <alignment horizontal="center" vertical="center" wrapText="1"/>
      <protection locked="0"/>
    </xf>
    <xf numFmtId="0" fontId="38" fillId="0" borderId="33" xfId="0" applyFont="1" applyBorder="1" applyAlignment="1" applyProtection="1">
      <alignment horizontal="center" vertical="center" wrapText="1"/>
      <protection locked="0"/>
    </xf>
    <xf numFmtId="0" fontId="38" fillId="0" borderId="32" xfId="0" applyFont="1" applyBorder="1" applyAlignment="1" applyProtection="1">
      <alignment vertical="center" wrapText="1"/>
      <protection locked="0"/>
    </xf>
    <xf numFmtId="0" fontId="38" fillId="0" borderId="33" xfId="0" applyFont="1" applyBorder="1" applyAlignment="1" applyProtection="1">
      <alignment vertical="center" wrapText="1"/>
      <protection locked="0"/>
    </xf>
    <xf numFmtId="0" fontId="40" fillId="0" borderId="1" xfId="0" applyFont="1" applyBorder="1" applyAlignment="1" applyProtection="1">
      <alignment horizontal="left" vertical="center" wrapText="1"/>
      <protection locked="0"/>
    </xf>
    <xf numFmtId="0" fontId="41" fillId="0" borderId="1" xfId="0" applyFont="1" applyBorder="1" applyAlignment="1" applyProtection="1">
      <alignment horizontal="left" vertical="center" wrapText="1"/>
      <protection locked="0"/>
    </xf>
    <xf numFmtId="0" fontId="41" fillId="0" borderId="32" xfId="0" applyFont="1" applyBorder="1" applyAlignment="1" applyProtection="1">
      <alignment vertical="center" wrapText="1"/>
      <protection locked="0"/>
    </xf>
    <xf numFmtId="0" fontId="41" fillId="0" borderId="1" xfId="0" applyFont="1" applyBorder="1" applyAlignment="1" applyProtection="1">
      <alignment vertical="center" wrapText="1"/>
      <protection locked="0"/>
    </xf>
    <xf numFmtId="0" fontId="41" fillId="0" borderId="1" xfId="0" applyFont="1" applyBorder="1" applyAlignment="1" applyProtection="1">
      <alignment vertical="center"/>
      <protection locked="0"/>
    </xf>
    <xf numFmtId="0" fontId="41" fillId="0" borderId="1" xfId="0" applyFont="1" applyBorder="1" applyAlignment="1" applyProtection="1">
      <alignment horizontal="left" vertical="center"/>
      <protection locked="0"/>
    </xf>
    <xf numFmtId="49" fontId="41" fillId="0" borderId="1" xfId="0" applyNumberFormat="1" applyFont="1" applyBorder="1" applyAlignment="1" applyProtection="1">
      <alignment vertical="center" wrapText="1"/>
      <protection locked="0"/>
    </xf>
    <xf numFmtId="0" fontId="38" fillId="0" borderId="35" xfId="0" applyFont="1" applyBorder="1" applyAlignment="1" applyProtection="1">
      <alignment vertical="center" wrapText="1"/>
      <protection locked="0"/>
    </xf>
    <xf numFmtId="0" fontId="42" fillId="0" borderId="34" xfId="0" applyFont="1" applyBorder="1" applyAlignment="1" applyProtection="1">
      <alignment vertical="center" wrapText="1"/>
      <protection locked="0"/>
    </xf>
    <xf numFmtId="0" fontId="38" fillId="0" borderId="36" xfId="0" applyFont="1" applyBorder="1" applyAlignment="1" applyProtection="1">
      <alignment vertical="center" wrapText="1"/>
      <protection locked="0"/>
    </xf>
    <xf numFmtId="0" fontId="38" fillId="0" borderId="1" xfId="0" applyFont="1" applyBorder="1" applyAlignment="1" applyProtection="1">
      <alignment vertical="top"/>
      <protection locked="0"/>
    </xf>
    <xf numFmtId="0" fontId="38" fillId="0" borderId="0" xfId="0" applyFont="1" applyAlignment="1" applyProtection="1">
      <alignment vertical="top"/>
      <protection locked="0"/>
    </xf>
    <xf numFmtId="0" fontId="38" fillId="0" borderId="29" xfId="0" applyFont="1" applyBorder="1" applyAlignment="1" applyProtection="1">
      <alignment horizontal="left" vertical="center"/>
      <protection locked="0"/>
    </xf>
    <xf numFmtId="0" fontId="38" fillId="0" borderId="30" xfId="0" applyFont="1" applyBorder="1" applyAlignment="1" applyProtection="1">
      <alignment horizontal="left" vertical="center"/>
      <protection locked="0"/>
    </xf>
    <xf numFmtId="0" fontId="38" fillId="0" borderId="31" xfId="0" applyFont="1" applyBorder="1" applyAlignment="1" applyProtection="1">
      <alignment horizontal="left" vertical="center"/>
      <protection locked="0"/>
    </xf>
    <xf numFmtId="0" fontId="38" fillId="0" borderId="32" xfId="0" applyFont="1" applyBorder="1" applyAlignment="1" applyProtection="1">
      <alignment horizontal="left" vertical="center"/>
      <protection locked="0"/>
    </xf>
    <xf numFmtId="0" fontId="38" fillId="0" borderId="33"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43" fillId="0" borderId="0" xfId="0" applyFont="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40" fillId="0" borderId="34" xfId="0" applyFont="1" applyBorder="1" applyAlignment="1" applyProtection="1">
      <alignment horizontal="center" vertical="center"/>
      <protection locked="0"/>
    </xf>
    <xf numFmtId="0" fontId="43" fillId="0" borderId="34"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1" fillId="0" borderId="0" xfId="0" applyFont="1" applyAlignment="1" applyProtection="1">
      <alignment horizontal="left" vertical="center"/>
      <protection locked="0"/>
    </xf>
    <xf numFmtId="0" fontId="41" fillId="0" borderId="1" xfId="0" applyFont="1" applyBorder="1" applyAlignment="1" applyProtection="1">
      <alignment horizontal="center" vertical="center"/>
      <protection locked="0"/>
    </xf>
    <xf numFmtId="0" fontId="41" fillId="0" borderId="32" xfId="0" applyFont="1" applyBorder="1" applyAlignment="1" applyProtection="1">
      <alignment horizontal="left" vertical="center"/>
      <protection locked="0"/>
    </xf>
    <xf numFmtId="0" fontId="41" fillId="2" borderId="1" xfId="0" applyFont="1" applyFill="1" applyBorder="1" applyAlignment="1" applyProtection="1">
      <alignment horizontal="left" vertical="center"/>
      <protection locked="0"/>
    </xf>
    <xf numFmtId="0" fontId="41" fillId="2" borderId="1" xfId="0" applyFont="1" applyFill="1" applyBorder="1" applyAlignment="1" applyProtection="1">
      <alignment horizontal="center" vertical="center"/>
      <protection locked="0"/>
    </xf>
    <xf numFmtId="0" fontId="38" fillId="0" borderId="35" xfId="0" applyFont="1" applyBorder="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38" fillId="0" borderId="36" xfId="0" applyFont="1" applyBorder="1" applyAlignment="1" applyProtection="1">
      <alignment horizontal="left" vertical="center"/>
      <protection locked="0"/>
    </xf>
    <xf numFmtId="0" fontId="38"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8" fillId="0" borderId="1" xfId="0" applyFont="1" applyBorder="1" applyAlignment="1" applyProtection="1">
      <alignment horizontal="left" vertical="center" wrapText="1"/>
      <protection locked="0"/>
    </xf>
    <xf numFmtId="0" fontId="41" fillId="0" borderId="1" xfId="0" applyFont="1" applyBorder="1" applyAlignment="1" applyProtection="1">
      <alignment horizontal="center" vertical="center" wrapText="1"/>
      <protection locked="0"/>
    </xf>
    <xf numFmtId="0" fontId="38" fillId="0" borderId="29" xfId="0" applyFont="1" applyBorder="1" applyAlignment="1" applyProtection="1">
      <alignment horizontal="left" vertical="center" wrapText="1"/>
      <protection locked="0"/>
    </xf>
    <xf numFmtId="0" fontId="38" fillId="0" borderId="30" xfId="0" applyFont="1" applyBorder="1" applyAlignment="1" applyProtection="1">
      <alignment horizontal="left" vertical="center" wrapText="1"/>
      <protection locked="0"/>
    </xf>
    <xf numFmtId="0" fontId="38" fillId="0" borderId="31" xfId="0" applyFont="1" applyBorder="1" applyAlignment="1" applyProtection="1">
      <alignment horizontal="left" vertical="center" wrapText="1"/>
      <protection locked="0"/>
    </xf>
    <xf numFmtId="0" fontId="38" fillId="0" borderId="32" xfId="0" applyFont="1" applyBorder="1" applyAlignment="1" applyProtection="1">
      <alignment horizontal="left" vertical="center" wrapText="1"/>
      <protection locked="0"/>
    </xf>
    <xf numFmtId="0" fontId="38" fillId="0" borderId="33" xfId="0" applyFont="1" applyBorder="1" applyAlignment="1" applyProtection="1">
      <alignment horizontal="left" vertical="center" wrapText="1"/>
      <protection locked="0"/>
    </xf>
    <xf numFmtId="0" fontId="43" fillId="0" borderId="32"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protection locked="0"/>
    </xf>
    <xf numFmtId="0" fontId="41" fillId="0" borderId="35" xfId="0" applyFont="1" applyBorder="1" applyAlignment="1" applyProtection="1">
      <alignment horizontal="left" vertical="center" wrapText="1"/>
      <protection locked="0"/>
    </xf>
    <xf numFmtId="0" fontId="41" fillId="0" borderId="34" xfId="0" applyFont="1" applyBorder="1" applyAlignment="1" applyProtection="1">
      <alignment horizontal="left" vertical="center" wrapText="1"/>
      <protection locked="0"/>
    </xf>
    <xf numFmtId="0" fontId="41" fillId="0" borderId="36" xfId="0" applyFont="1" applyBorder="1" applyAlignment="1" applyProtection="1">
      <alignment horizontal="left" vertical="center" wrapText="1"/>
      <protection locked="0"/>
    </xf>
    <xf numFmtId="0" fontId="41" fillId="0" borderId="1" xfId="0" applyFont="1" applyBorder="1" applyAlignment="1" applyProtection="1">
      <alignment horizontal="left" vertical="top"/>
      <protection locked="0"/>
    </xf>
    <xf numFmtId="0" fontId="41" fillId="0" borderId="1" xfId="0" applyFont="1" applyBorder="1" applyAlignment="1" applyProtection="1">
      <alignment horizontal="center" vertical="top"/>
      <protection locked="0"/>
    </xf>
    <xf numFmtId="0" fontId="41" fillId="0" borderId="35" xfId="0" applyFont="1" applyBorder="1" applyAlignment="1" applyProtection="1">
      <alignment horizontal="left" vertical="center"/>
      <protection locked="0"/>
    </xf>
    <xf numFmtId="0" fontId="41" fillId="0" borderId="36" xfId="0" applyFont="1" applyBorder="1" applyAlignment="1" applyProtection="1">
      <alignment horizontal="left" vertical="center"/>
      <protection locked="0"/>
    </xf>
    <xf numFmtId="0" fontId="43" fillId="0" borderId="0" xfId="0" applyFont="1" applyAlignment="1" applyProtection="1">
      <alignment vertical="center"/>
      <protection locked="0"/>
    </xf>
    <xf numFmtId="0" fontId="40" fillId="0" borderId="1" xfId="0" applyFont="1" applyBorder="1" applyAlignment="1" applyProtection="1">
      <alignment vertical="center"/>
      <protection locked="0"/>
    </xf>
    <xf numFmtId="0" fontId="43" fillId="0" borderId="34" xfId="0" applyFont="1" applyBorder="1" applyAlignment="1" applyProtection="1">
      <alignment vertical="center"/>
      <protection locked="0"/>
    </xf>
    <xf numFmtId="0" fontId="40"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1"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0" fillId="0" borderId="34" xfId="0" applyFont="1" applyBorder="1" applyAlignment="1" applyProtection="1">
      <alignment horizontal="left"/>
      <protection locked="0"/>
    </xf>
    <xf numFmtId="0" fontId="43" fillId="0" borderId="34" xfId="0" applyFont="1" applyBorder="1" applyAlignment="1" applyProtection="1">
      <protection locked="0"/>
    </xf>
    <xf numFmtId="0" fontId="38" fillId="0" borderId="32" xfId="0" applyFont="1" applyBorder="1" applyAlignment="1" applyProtection="1">
      <alignment vertical="top"/>
      <protection locked="0"/>
    </xf>
    <xf numFmtId="0" fontId="38" fillId="0" borderId="33" xfId="0" applyFont="1" applyBorder="1" applyAlignment="1" applyProtection="1">
      <alignment vertical="top"/>
      <protection locked="0"/>
    </xf>
    <xf numFmtId="0" fontId="38" fillId="0" borderId="1" xfId="0" applyFont="1" applyBorder="1" applyAlignment="1" applyProtection="1">
      <alignment horizontal="center" vertical="center"/>
      <protection locked="0"/>
    </xf>
    <xf numFmtId="0" fontId="38" fillId="0" borderId="1" xfId="0" applyFont="1" applyBorder="1" applyAlignment="1" applyProtection="1">
      <alignment horizontal="left" vertical="top"/>
      <protection locked="0"/>
    </xf>
    <xf numFmtId="0" fontId="38" fillId="0" borderId="35" xfId="0" applyFont="1" applyBorder="1" applyAlignment="1" applyProtection="1">
      <alignment vertical="top"/>
      <protection locked="0"/>
    </xf>
    <xf numFmtId="0" fontId="38" fillId="0" borderId="34" xfId="0" applyFont="1" applyBorder="1" applyAlignment="1" applyProtection="1">
      <alignment vertical="top"/>
      <protection locked="0"/>
    </xf>
    <xf numFmtId="0" fontId="38" fillId="0" borderId="36" xfId="0" applyFont="1" applyBorder="1" applyAlignment="1" applyProtection="1">
      <alignment vertical="top"/>
      <protection locked="0"/>
    </xf>
    <xf numFmtId="0" fontId="19" fillId="0" borderId="0" xfId="0" applyFont="1" applyAlignment="1">
      <alignment horizontal="left" vertical="top" wrapText="1"/>
    </xf>
    <xf numFmtId="0" fontId="19"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0"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9"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8" fillId="0" borderId="0" xfId="0" applyFont="1" applyBorder="1" applyAlignment="1" applyProtection="1">
      <alignment horizontal="left" vertical="center" wrapText="1"/>
    </xf>
    <xf numFmtId="0" fontId="18"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18" fillId="0" borderId="0" xfId="0" applyFont="1" applyAlignment="1" applyProtection="1">
      <alignment horizontal="left" vertical="center" wrapText="1"/>
    </xf>
    <xf numFmtId="0" fontId="18" fillId="0" borderId="0" xfId="0" applyFont="1" applyAlignment="1" applyProtection="1">
      <alignment horizontal="left" vertical="center"/>
    </xf>
    <xf numFmtId="0" fontId="0" fillId="0" borderId="0" xfId="0" applyFont="1" applyAlignment="1" applyProtection="1">
      <alignment vertical="center"/>
    </xf>
    <xf numFmtId="0" fontId="30" fillId="3" borderId="0" xfId="1" applyFont="1" applyFill="1" applyAlignment="1">
      <alignment vertical="center"/>
    </xf>
    <xf numFmtId="0" fontId="41"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top"/>
      <protection locked="0"/>
    </xf>
    <xf numFmtId="0" fontId="40" fillId="0" borderId="34" xfId="0" applyFont="1" applyBorder="1" applyAlignment="1" applyProtection="1">
      <alignment horizontal="left"/>
      <protection locked="0"/>
    </xf>
    <xf numFmtId="0" fontId="39" fillId="0" borderId="1" xfId="0" applyFont="1" applyBorder="1" applyAlignment="1" applyProtection="1">
      <alignment horizontal="center" vertical="center" wrapText="1"/>
      <protection locked="0"/>
    </xf>
    <xf numFmtId="0" fontId="39" fillId="0" borderId="1" xfId="0" applyFont="1" applyBorder="1" applyAlignment="1" applyProtection="1">
      <alignment horizontal="center" vertical="center"/>
      <protection locked="0"/>
    </xf>
    <xf numFmtId="49" fontId="41" fillId="0" borderId="1" xfId="0" applyNumberFormat="1" applyFont="1" applyBorder="1" applyAlignment="1" applyProtection="1">
      <alignment horizontal="left" vertical="center" wrapText="1"/>
      <protection locked="0"/>
    </xf>
    <xf numFmtId="0" fontId="41" fillId="0" borderId="1" xfId="0" applyFont="1" applyBorder="1" applyAlignment="1" applyProtection="1">
      <alignment horizontal="left" vertical="center" wrapText="1"/>
      <protection locked="0"/>
    </xf>
    <xf numFmtId="0" fontId="40"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CM55"/>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spans="1:74" ht="36.950000000000003" customHeight="1">
      <c r="AR2" s="361"/>
      <c r="AS2" s="361"/>
      <c r="AT2" s="361"/>
      <c r="AU2" s="361"/>
      <c r="AV2" s="361"/>
      <c r="AW2" s="361"/>
      <c r="AX2" s="361"/>
      <c r="AY2" s="361"/>
      <c r="AZ2" s="361"/>
      <c r="BA2" s="361"/>
      <c r="BB2" s="361"/>
      <c r="BC2" s="361"/>
      <c r="BD2" s="361"/>
      <c r="BE2" s="361"/>
      <c r="BS2" s="22" t="s">
        <v>8</v>
      </c>
      <c r="BT2" s="22" t="s">
        <v>9</v>
      </c>
    </row>
    <row r="3" spans="1:74" ht="6.95"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8</v>
      </c>
      <c r="BT3" s="22" t="s">
        <v>10</v>
      </c>
    </row>
    <row r="4" spans="1:74" ht="36.950000000000003" customHeight="1">
      <c r="B4" s="26"/>
      <c r="C4" s="27"/>
      <c r="D4" s="28" t="s">
        <v>11</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12</v>
      </c>
      <c r="BE4" s="31" t="s">
        <v>13</v>
      </c>
      <c r="BS4" s="22" t="s">
        <v>14</v>
      </c>
    </row>
    <row r="5" spans="1:74" ht="14.45" customHeight="1">
      <c r="B5" s="26"/>
      <c r="C5" s="27"/>
      <c r="D5" s="32" t="s">
        <v>15</v>
      </c>
      <c r="E5" s="27"/>
      <c r="F5" s="27"/>
      <c r="G5" s="27"/>
      <c r="H5" s="27"/>
      <c r="I5" s="27"/>
      <c r="J5" s="27"/>
      <c r="K5" s="326" t="s">
        <v>16</v>
      </c>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27"/>
      <c r="AQ5" s="29"/>
      <c r="BE5" s="324" t="s">
        <v>17</v>
      </c>
      <c r="BS5" s="22" t="s">
        <v>8</v>
      </c>
    </row>
    <row r="6" spans="1:74" ht="36.950000000000003" customHeight="1">
      <c r="B6" s="26"/>
      <c r="C6" s="27"/>
      <c r="D6" s="34" t="s">
        <v>18</v>
      </c>
      <c r="E6" s="27"/>
      <c r="F6" s="27"/>
      <c r="G6" s="27"/>
      <c r="H6" s="27"/>
      <c r="I6" s="27"/>
      <c r="J6" s="27"/>
      <c r="K6" s="328" t="s">
        <v>19</v>
      </c>
      <c r="L6" s="327"/>
      <c r="M6" s="327"/>
      <c r="N6" s="327"/>
      <c r="O6" s="327"/>
      <c r="P6" s="327"/>
      <c r="Q6" s="327"/>
      <c r="R6" s="327"/>
      <c r="S6" s="327"/>
      <c r="T6" s="327"/>
      <c r="U6" s="327"/>
      <c r="V6" s="327"/>
      <c r="W6" s="327"/>
      <c r="X6" s="327"/>
      <c r="Y6" s="327"/>
      <c r="Z6" s="327"/>
      <c r="AA6" s="327"/>
      <c r="AB6" s="327"/>
      <c r="AC6" s="327"/>
      <c r="AD6" s="327"/>
      <c r="AE6" s="327"/>
      <c r="AF6" s="327"/>
      <c r="AG6" s="327"/>
      <c r="AH6" s="327"/>
      <c r="AI6" s="327"/>
      <c r="AJ6" s="327"/>
      <c r="AK6" s="327"/>
      <c r="AL6" s="327"/>
      <c r="AM6" s="327"/>
      <c r="AN6" s="327"/>
      <c r="AO6" s="327"/>
      <c r="AP6" s="27"/>
      <c r="AQ6" s="29"/>
      <c r="BE6" s="325"/>
      <c r="BS6" s="22" t="s">
        <v>8</v>
      </c>
    </row>
    <row r="7" spans="1:74" ht="14.45" customHeight="1">
      <c r="B7" s="26"/>
      <c r="C7" s="27"/>
      <c r="D7" s="35" t="s">
        <v>20</v>
      </c>
      <c r="E7" s="27"/>
      <c r="F7" s="27"/>
      <c r="G7" s="27"/>
      <c r="H7" s="27"/>
      <c r="I7" s="27"/>
      <c r="J7" s="27"/>
      <c r="K7" s="33" t="s">
        <v>21</v>
      </c>
      <c r="L7" s="27"/>
      <c r="M7" s="27"/>
      <c r="N7" s="27"/>
      <c r="O7" s="27"/>
      <c r="P7" s="27"/>
      <c r="Q7" s="27"/>
      <c r="R7" s="27"/>
      <c r="S7" s="27"/>
      <c r="T7" s="27"/>
      <c r="U7" s="27"/>
      <c r="V7" s="27"/>
      <c r="W7" s="27"/>
      <c r="X7" s="27"/>
      <c r="Y7" s="27"/>
      <c r="Z7" s="27"/>
      <c r="AA7" s="27"/>
      <c r="AB7" s="27"/>
      <c r="AC7" s="27"/>
      <c r="AD7" s="27"/>
      <c r="AE7" s="27"/>
      <c r="AF7" s="27"/>
      <c r="AG7" s="27"/>
      <c r="AH7" s="27"/>
      <c r="AI7" s="27"/>
      <c r="AJ7" s="27"/>
      <c r="AK7" s="35" t="s">
        <v>22</v>
      </c>
      <c r="AL7" s="27"/>
      <c r="AM7" s="27"/>
      <c r="AN7" s="33" t="s">
        <v>21</v>
      </c>
      <c r="AO7" s="27"/>
      <c r="AP7" s="27"/>
      <c r="AQ7" s="29"/>
      <c r="BE7" s="325"/>
      <c r="BS7" s="22" t="s">
        <v>8</v>
      </c>
    </row>
    <row r="8" spans="1:74" ht="14.45" customHeight="1">
      <c r="B8" s="26"/>
      <c r="C8" s="27"/>
      <c r="D8" s="35" t="s">
        <v>23</v>
      </c>
      <c r="E8" s="27"/>
      <c r="F8" s="27"/>
      <c r="G8" s="27"/>
      <c r="H8" s="27"/>
      <c r="I8" s="27"/>
      <c r="J8" s="27"/>
      <c r="K8" s="33" t="s">
        <v>24</v>
      </c>
      <c r="L8" s="27"/>
      <c r="M8" s="27"/>
      <c r="N8" s="27"/>
      <c r="O8" s="27"/>
      <c r="P8" s="27"/>
      <c r="Q8" s="27"/>
      <c r="R8" s="27"/>
      <c r="S8" s="27"/>
      <c r="T8" s="27"/>
      <c r="U8" s="27"/>
      <c r="V8" s="27"/>
      <c r="W8" s="27"/>
      <c r="X8" s="27"/>
      <c r="Y8" s="27"/>
      <c r="Z8" s="27"/>
      <c r="AA8" s="27"/>
      <c r="AB8" s="27"/>
      <c r="AC8" s="27"/>
      <c r="AD8" s="27"/>
      <c r="AE8" s="27"/>
      <c r="AF8" s="27"/>
      <c r="AG8" s="27"/>
      <c r="AH8" s="27"/>
      <c r="AI8" s="27"/>
      <c r="AJ8" s="27"/>
      <c r="AK8" s="35" t="s">
        <v>25</v>
      </c>
      <c r="AL8" s="27"/>
      <c r="AM8" s="27"/>
      <c r="AN8" s="36" t="s">
        <v>26</v>
      </c>
      <c r="AO8" s="27"/>
      <c r="AP8" s="27"/>
      <c r="AQ8" s="29"/>
      <c r="BE8" s="325"/>
      <c r="BS8" s="22" t="s">
        <v>8</v>
      </c>
    </row>
    <row r="9" spans="1:74" ht="14.45" customHeight="1">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325"/>
      <c r="BS9" s="22" t="s">
        <v>8</v>
      </c>
    </row>
    <row r="10" spans="1:74" ht="14.45" customHeight="1">
      <c r="B10" s="26"/>
      <c r="C10" s="27"/>
      <c r="D10" s="35" t="s">
        <v>27</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5" t="s">
        <v>28</v>
      </c>
      <c r="AL10" s="27"/>
      <c r="AM10" s="27"/>
      <c r="AN10" s="33" t="s">
        <v>21</v>
      </c>
      <c r="AO10" s="27"/>
      <c r="AP10" s="27"/>
      <c r="AQ10" s="29"/>
      <c r="BE10" s="325"/>
      <c r="BS10" s="22" t="s">
        <v>8</v>
      </c>
    </row>
    <row r="11" spans="1:74" ht="18.399999999999999" customHeight="1">
      <c r="B11" s="26"/>
      <c r="C11" s="27"/>
      <c r="D11" s="27"/>
      <c r="E11" s="33" t="s">
        <v>29</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5" t="s">
        <v>30</v>
      </c>
      <c r="AL11" s="27"/>
      <c r="AM11" s="27"/>
      <c r="AN11" s="33" t="s">
        <v>21</v>
      </c>
      <c r="AO11" s="27"/>
      <c r="AP11" s="27"/>
      <c r="AQ11" s="29"/>
      <c r="BE11" s="325"/>
      <c r="BS11" s="22" t="s">
        <v>8</v>
      </c>
    </row>
    <row r="12" spans="1:74" ht="6.95"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25"/>
      <c r="BS12" s="22" t="s">
        <v>8</v>
      </c>
    </row>
    <row r="13" spans="1:74" ht="14.45" customHeight="1">
      <c r="B13" s="26"/>
      <c r="C13" s="27"/>
      <c r="D13" s="35" t="s">
        <v>31</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5" t="s">
        <v>28</v>
      </c>
      <c r="AL13" s="27"/>
      <c r="AM13" s="27"/>
      <c r="AN13" s="37" t="s">
        <v>32</v>
      </c>
      <c r="AO13" s="27"/>
      <c r="AP13" s="27"/>
      <c r="AQ13" s="29"/>
      <c r="BE13" s="325"/>
      <c r="BS13" s="22" t="s">
        <v>8</v>
      </c>
    </row>
    <row r="14" spans="1:74">
      <c r="B14" s="26"/>
      <c r="C14" s="27"/>
      <c r="D14" s="27"/>
      <c r="E14" s="329" t="s">
        <v>32</v>
      </c>
      <c r="F14" s="330"/>
      <c r="G14" s="330"/>
      <c r="H14" s="330"/>
      <c r="I14" s="330"/>
      <c r="J14" s="330"/>
      <c r="K14" s="330"/>
      <c r="L14" s="330"/>
      <c r="M14" s="330"/>
      <c r="N14" s="330"/>
      <c r="O14" s="330"/>
      <c r="P14" s="330"/>
      <c r="Q14" s="330"/>
      <c r="R14" s="330"/>
      <c r="S14" s="330"/>
      <c r="T14" s="330"/>
      <c r="U14" s="330"/>
      <c r="V14" s="330"/>
      <c r="W14" s="330"/>
      <c r="X14" s="330"/>
      <c r="Y14" s="330"/>
      <c r="Z14" s="330"/>
      <c r="AA14" s="330"/>
      <c r="AB14" s="330"/>
      <c r="AC14" s="330"/>
      <c r="AD14" s="330"/>
      <c r="AE14" s="330"/>
      <c r="AF14" s="330"/>
      <c r="AG14" s="330"/>
      <c r="AH14" s="330"/>
      <c r="AI14" s="330"/>
      <c r="AJ14" s="330"/>
      <c r="AK14" s="35" t="s">
        <v>30</v>
      </c>
      <c r="AL14" s="27"/>
      <c r="AM14" s="27"/>
      <c r="AN14" s="37" t="s">
        <v>32</v>
      </c>
      <c r="AO14" s="27"/>
      <c r="AP14" s="27"/>
      <c r="AQ14" s="29"/>
      <c r="BE14" s="325"/>
      <c r="BS14" s="22" t="s">
        <v>8</v>
      </c>
    </row>
    <row r="15" spans="1:74" ht="6.95"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25"/>
      <c r="BS15" s="22" t="s">
        <v>6</v>
      </c>
    </row>
    <row r="16" spans="1:74" ht="14.45" customHeight="1">
      <c r="B16" s="26"/>
      <c r="C16" s="27"/>
      <c r="D16" s="35" t="s">
        <v>33</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5" t="s">
        <v>28</v>
      </c>
      <c r="AL16" s="27"/>
      <c r="AM16" s="27"/>
      <c r="AN16" s="33" t="s">
        <v>34</v>
      </c>
      <c r="AO16" s="27"/>
      <c r="AP16" s="27"/>
      <c r="AQ16" s="29"/>
      <c r="BE16" s="325"/>
      <c r="BS16" s="22" t="s">
        <v>6</v>
      </c>
    </row>
    <row r="17" spans="2:71" ht="18.399999999999999" customHeight="1">
      <c r="B17" s="26"/>
      <c r="C17" s="27"/>
      <c r="D17" s="27"/>
      <c r="E17" s="33" t="s">
        <v>35</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5" t="s">
        <v>30</v>
      </c>
      <c r="AL17" s="27"/>
      <c r="AM17" s="27"/>
      <c r="AN17" s="33" t="s">
        <v>36</v>
      </c>
      <c r="AO17" s="27"/>
      <c r="AP17" s="27"/>
      <c r="AQ17" s="29"/>
      <c r="BE17" s="325"/>
      <c r="BS17" s="22" t="s">
        <v>37</v>
      </c>
    </row>
    <row r="18" spans="2:71" ht="6.95"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25"/>
      <c r="BS18" s="22" t="s">
        <v>8</v>
      </c>
    </row>
    <row r="19" spans="2:71" ht="14.45" customHeight="1">
      <c r="B19" s="26"/>
      <c r="C19" s="27"/>
      <c r="D19" s="35" t="s">
        <v>38</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25"/>
      <c r="BS19" s="22" t="s">
        <v>8</v>
      </c>
    </row>
    <row r="20" spans="2:71" ht="91.5" customHeight="1">
      <c r="B20" s="26"/>
      <c r="C20" s="27"/>
      <c r="D20" s="27"/>
      <c r="E20" s="331" t="s">
        <v>39</v>
      </c>
      <c r="F20" s="331"/>
      <c r="G20" s="331"/>
      <c r="H20" s="331"/>
      <c r="I20" s="331"/>
      <c r="J20" s="331"/>
      <c r="K20" s="331"/>
      <c r="L20" s="331"/>
      <c r="M20" s="331"/>
      <c r="N20" s="331"/>
      <c r="O20" s="331"/>
      <c r="P20" s="331"/>
      <c r="Q20" s="331"/>
      <c r="R20" s="331"/>
      <c r="S20" s="331"/>
      <c r="T20" s="331"/>
      <c r="U20" s="331"/>
      <c r="V20" s="331"/>
      <c r="W20" s="331"/>
      <c r="X20" s="331"/>
      <c r="Y20" s="331"/>
      <c r="Z20" s="331"/>
      <c r="AA20" s="331"/>
      <c r="AB20" s="331"/>
      <c r="AC20" s="331"/>
      <c r="AD20" s="331"/>
      <c r="AE20" s="331"/>
      <c r="AF20" s="331"/>
      <c r="AG20" s="331"/>
      <c r="AH20" s="331"/>
      <c r="AI20" s="331"/>
      <c r="AJ20" s="331"/>
      <c r="AK20" s="331"/>
      <c r="AL20" s="331"/>
      <c r="AM20" s="331"/>
      <c r="AN20" s="331"/>
      <c r="AO20" s="27"/>
      <c r="AP20" s="27"/>
      <c r="AQ20" s="29"/>
      <c r="BE20" s="325"/>
      <c r="BS20" s="22" t="s">
        <v>6</v>
      </c>
    </row>
    <row r="21" spans="2:71" ht="6.95"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25"/>
    </row>
    <row r="22" spans="2:71" ht="6.95" customHeight="1">
      <c r="B22" s="26"/>
      <c r="C22" s="27"/>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c r="AF22" s="38"/>
      <c r="AG22" s="38"/>
      <c r="AH22" s="38"/>
      <c r="AI22" s="38"/>
      <c r="AJ22" s="38"/>
      <c r="AK22" s="38"/>
      <c r="AL22" s="38"/>
      <c r="AM22" s="38"/>
      <c r="AN22" s="38"/>
      <c r="AO22" s="38"/>
      <c r="AP22" s="27"/>
      <c r="AQ22" s="29"/>
      <c r="BE22" s="325"/>
    </row>
    <row r="23" spans="2:71" s="1" customFormat="1" ht="25.9" customHeight="1">
      <c r="B23" s="39"/>
      <c r="C23" s="40"/>
      <c r="D23" s="41" t="s">
        <v>40</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332">
        <f>ROUND(AG51,2)</f>
        <v>0</v>
      </c>
      <c r="AL23" s="333"/>
      <c r="AM23" s="333"/>
      <c r="AN23" s="333"/>
      <c r="AO23" s="333"/>
      <c r="AP23" s="40"/>
      <c r="AQ23" s="43"/>
      <c r="BE23" s="325"/>
    </row>
    <row r="24" spans="2:71" s="1" customFormat="1" ht="6.95" customHeight="1">
      <c r="B24" s="39"/>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3"/>
      <c r="BE24" s="325"/>
    </row>
    <row r="25" spans="2:71" s="1" customFormat="1" ht="13.5">
      <c r="B25" s="39"/>
      <c r="C25" s="40"/>
      <c r="D25" s="40"/>
      <c r="E25" s="40"/>
      <c r="F25" s="40"/>
      <c r="G25" s="40"/>
      <c r="H25" s="40"/>
      <c r="I25" s="40"/>
      <c r="J25" s="40"/>
      <c r="K25" s="40"/>
      <c r="L25" s="334" t="s">
        <v>41</v>
      </c>
      <c r="M25" s="334"/>
      <c r="N25" s="334"/>
      <c r="O25" s="334"/>
      <c r="P25" s="40"/>
      <c r="Q25" s="40"/>
      <c r="R25" s="40"/>
      <c r="S25" s="40"/>
      <c r="T25" s="40"/>
      <c r="U25" s="40"/>
      <c r="V25" s="40"/>
      <c r="W25" s="334" t="s">
        <v>42</v>
      </c>
      <c r="X25" s="334"/>
      <c r="Y25" s="334"/>
      <c r="Z25" s="334"/>
      <c r="AA25" s="334"/>
      <c r="AB25" s="334"/>
      <c r="AC25" s="334"/>
      <c r="AD25" s="334"/>
      <c r="AE25" s="334"/>
      <c r="AF25" s="40"/>
      <c r="AG25" s="40"/>
      <c r="AH25" s="40"/>
      <c r="AI25" s="40"/>
      <c r="AJ25" s="40"/>
      <c r="AK25" s="334" t="s">
        <v>43</v>
      </c>
      <c r="AL25" s="334"/>
      <c r="AM25" s="334"/>
      <c r="AN25" s="334"/>
      <c r="AO25" s="334"/>
      <c r="AP25" s="40"/>
      <c r="AQ25" s="43"/>
      <c r="BE25" s="325"/>
    </row>
    <row r="26" spans="2:71" s="2" customFormat="1" ht="14.45" customHeight="1">
      <c r="B26" s="45"/>
      <c r="C26" s="46"/>
      <c r="D26" s="47" t="s">
        <v>44</v>
      </c>
      <c r="E26" s="46"/>
      <c r="F26" s="47" t="s">
        <v>45</v>
      </c>
      <c r="G26" s="46"/>
      <c r="H26" s="46"/>
      <c r="I26" s="46"/>
      <c r="J26" s="46"/>
      <c r="K26" s="46"/>
      <c r="L26" s="335">
        <v>0.21</v>
      </c>
      <c r="M26" s="336"/>
      <c r="N26" s="336"/>
      <c r="O26" s="336"/>
      <c r="P26" s="46"/>
      <c r="Q26" s="46"/>
      <c r="R26" s="46"/>
      <c r="S26" s="46"/>
      <c r="T26" s="46"/>
      <c r="U26" s="46"/>
      <c r="V26" s="46"/>
      <c r="W26" s="337">
        <f>ROUND(AZ51,2)</f>
        <v>0</v>
      </c>
      <c r="X26" s="336"/>
      <c r="Y26" s="336"/>
      <c r="Z26" s="336"/>
      <c r="AA26" s="336"/>
      <c r="AB26" s="336"/>
      <c r="AC26" s="336"/>
      <c r="AD26" s="336"/>
      <c r="AE26" s="336"/>
      <c r="AF26" s="46"/>
      <c r="AG26" s="46"/>
      <c r="AH26" s="46"/>
      <c r="AI26" s="46"/>
      <c r="AJ26" s="46"/>
      <c r="AK26" s="337">
        <f>ROUND(AV51,2)</f>
        <v>0</v>
      </c>
      <c r="AL26" s="336"/>
      <c r="AM26" s="336"/>
      <c r="AN26" s="336"/>
      <c r="AO26" s="336"/>
      <c r="AP26" s="46"/>
      <c r="AQ26" s="48"/>
      <c r="BE26" s="325"/>
    </row>
    <row r="27" spans="2:71" s="2" customFormat="1" ht="14.45" customHeight="1">
      <c r="B27" s="45"/>
      <c r="C27" s="46"/>
      <c r="D27" s="46"/>
      <c r="E27" s="46"/>
      <c r="F27" s="47" t="s">
        <v>46</v>
      </c>
      <c r="G27" s="46"/>
      <c r="H27" s="46"/>
      <c r="I27" s="46"/>
      <c r="J27" s="46"/>
      <c r="K27" s="46"/>
      <c r="L27" s="335">
        <v>0.15</v>
      </c>
      <c r="M27" s="336"/>
      <c r="N27" s="336"/>
      <c r="O27" s="336"/>
      <c r="P27" s="46"/>
      <c r="Q27" s="46"/>
      <c r="R27" s="46"/>
      <c r="S27" s="46"/>
      <c r="T27" s="46"/>
      <c r="U27" s="46"/>
      <c r="V27" s="46"/>
      <c r="W27" s="337">
        <f>ROUND(BA51,2)</f>
        <v>0</v>
      </c>
      <c r="X27" s="336"/>
      <c r="Y27" s="336"/>
      <c r="Z27" s="336"/>
      <c r="AA27" s="336"/>
      <c r="AB27" s="336"/>
      <c r="AC27" s="336"/>
      <c r="AD27" s="336"/>
      <c r="AE27" s="336"/>
      <c r="AF27" s="46"/>
      <c r="AG27" s="46"/>
      <c r="AH27" s="46"/>
      <c r="AI27" s="46"/>
      <c r="AJ27" s="46"/>
      <c r="AK27" s="337">
        <f>ROUND(AW51,2)</f>
        <v>0</v>
      </c>
      <c r="AL27" s="336"/>
      <c r="AM27" s="336"/>
      <c r="AN27" s="336"/>
      <c r="AO27" s="336"/>
      <c r="AP27" s="46"/>
      <c r="AQ27" s="48"/>
      <c r="BE27" s="325"/>
    </row>
    <row r="28" spans="2:71" s="2" customFormat="1" ht="14.45" hidden="1" customHeight="1">
      <c r="B28" s="45"/>
      <c r="C28" s="46"/>
      <c r="D28" s="46"/>
      <c r="E28" s="46"/>
      <c r="F28" s="47" t="s">
        <v>47</v>
      </c>
      <c r="G28" s="46"/>
      <c r="H28" s="46"/>
      <c r="I28" s="46"/>
      <c r="J28" s="46"/>
      <c r="K28" s="46"/>
      <c r="L28" s="335">
        <v>0.21</v>
      </c>
      <c r="M28" s="336"/>
      <c r="N28" s="336"/>
      <c r="O28" s="336"/>
      <c r="P28" s="46"/>
      <c r="Q28" s="46"/>
      <c r="R28" s="46"/>
      <c r="S28" s="46"/>
      <c r="T28" s="46"/>
      <c r="U28" s="46"/>
      <c r="V28" s="46"/>
      <c r="W28" s="337">
        <f>ROUND(BB51,2)</f>
        <v>0</v>
      </c>
      <c r="X28" s="336"/>
      <c r="Y28" s="336"/>
      <c r="Z28" s="336"/>
      <c r="AA28" s="336"/>
      <c r="AB28" s="336"/>
      <c r="AC28" s="336"/>
      <c r="AD28" s="336"/>
      <c r="AE28" s="336"/>
      <c r="AF28" s="46"/>
      <c r="AG28" s="46"/>
      <c r="AH28" s="46"/>
      <c r="AI28" s="46"/>
      <c r="AJ28" s="46"/>
      <c r="AK28" s="337">
        <v>0</v>
      </c>
      <c r="AL28" s="336"/>
      <c r="AM28" s="336"/>
      <c r="AN28" s="336"/>
      <c r="AO28" s="336"/>
      <c r="AP28" s="46"/>
      <c r="AQ28" s="48"/>
      <c r="BE28" s="325"/>
    </row>
    <row r="29" spans="2:71" s="2" customFormat="1" ht="14.45" hidden="1" customHeight="1">
      <c r="B29" s="45"/>
      <c r="C29" s="46"/>
      <c r="D29" s="46"/>
      <c r="E29" s="46"/>
      <c r="F29" s="47" t="s">
        <v>48</v>
      </c>
      <c r="G29" s="46"/>
      <c r="H29" s="46"/>
      <c r="I29" s="46"/>
      <c r="J29" s="46"/>
      <c r="K29" s="46"/>
      <c r="L29" s="335">
        <v>0.15</v>
      </c>
      <c r="M29" s="336"/>
      <c r="N29" s="336"/>
      <c r="O29" s="336"/>
      <c r="P29" s="46"/>
      <c r="Q29" s="46"/>
      <c r="R29" s="46"/>
      <c r="S29" s="46"/>
      <c r="T29" s="46"/>
      <c r="U29" s="46"/>
      <c r="V29" s="46"/>
      <c r="W29" s="337">
        <f>ROUND(BC51,2)</f>
        <v>0</v>
      </c>
      <c r="X29" s="336"/>
      <c r="Y29" s="336"/>
      <c r="Z29" s="336"/>
      <c r="AA29" s="336"/>
      <c r="AB29" s="336"/>
      <c r="AC29" s="336"/>
      <c r="AD29" s="336"/>
      <c r="AE29" s="336"/>
      <c r="AF29" s="46"/>
      <c r="AG29" s="46"/>
      <c r="AH29" s="46"/>
      <c r="AI29" s="46"/>
      <c r="AJ29" s="46"/>
      <c r="AK29" s="337">
        <v>0</v>
      </c>
      <c r="AL29" s="336"/>
      <c r="AM29" s="336"/>
      <c r="AN29" s="336"/>
      <c r="AO29" s="336"/>
      <c r="AP29" s="46"/>
      <c r="AQ29" s="48"/>
      <c r="BE29" s="325"/>
    </row>
    <row r="30" spans="2:71" s="2" customFormat="1" ht="14.45" hidden="1" customHeight="1">
      <c r="B30" s="45"/>
      <c r="C30" s="46"/>
      <c r="D30" s="46"/>
      <c r="E30" s="46"/>
      <c r="F30" s="47" t="s">
        <v>49</v>
      </c>
      <c r="G30" s="46"/>
      <c r="H30" s="46"/>
      <c r="I30" s="46"/>
      <c r="J30" s="46"/>
      <c r="K30" s="46"/>
      <c r="L30" s="335">
        <v>0</v>
      </c>
      <c r="M30" s="336"/>
      <c r="N30" s="336"/>
      <c r="O30" s="336"/>
      <c r="P30" s="46"/>
      <c r="Q30" s="46"/>
      <c r="R30" s="46"/>
      <c r="S30" s="46"/>
      <c r="T30" s="46"/>
      <c r="U30" s="46"/>
      <c r="V30" s="46"/>
      <c r="W30" s="337">
        <f>ROUND(BD51,2)</f>
        <v>0</v>
      </c>
      <c r="X30" s="336"/>
      <c r="Y30" s="336"/>
      <c r="Z30" s="336"/>
      <c r="AA30" s="336"/>
      <c r="AB30" s="336"/>
      <c r="AC30" s="336"/>
      <c r="AD30" s="336"/>
      <c r="AE30" s="336"/>
      <c r="AF30" s="46"/>
      <c r="AG30" s="46"/>
      <c r="AH30" s="46"/>
      <c r="AI30" s="46"/>
      <c r="AJ30" s="46"/>
      <c r="AK30" s="337">
        <v>0</v>
      </c>
      <c r="AL30" s="336"/>
      <c r="AM30" s="336"/>
      <c r="AN30" s="336"/>
      <c r="AO30" s="336"/>
      <c r="AP30" s="46"/>
      <c r="AQ30" s="48"/>
      <c r="BE30" s="325"/>
    </row>
    <row r="31" spans="2:71" s="1" customFormat="1" ht="6.95" customHeight="1">
      <c r="B31" s="39"/>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3"/>
      <c r="BE31" s="325"/>
    </row>
    <row r="32" spans="2:71" s="1" customFormat="1" ht="25.9" customHeight="1">
      <c r="B32" s="39"/>
      <c r="C32" s="49"/>
      <c r="D32" s="50" t="s">
        <v>50</v>
      </c>
      <c r="E32" s="51"/>
      <c r="F32" s="51"/>
      <c r="G32" s="51"/>
      <c r="H32" s="51"/>
      <c r="I32" s="51"/>
      <c r="J32" s="51"/>
      <c r="K32" s="51"/>
      <c r="L32" s="51"/>
      <c r="M32" s="51"/>
      <c r="N32" s="51"/>
      <c r="O32" s="51"/>
      <c r="P32" s="51"/>
      <c r="Q32" s="51"/>
      <c r="R32" s="51"/>
      <c r="S32" s="51"/>
      <c r="T32" s="52" t="s">
        <v>51</v>
      </c>
      <c r="U32" s="51"/>
      <c r="V32" s="51"/>
      <c r="W32" s="51"/>
      <c r="X32" s="338" t="s">
        <v>52</v>
      </c>
      <c r="Y32" s="339"/>
      <c r="Z32" s="339"/>
      <c r="AA32" s="339"/>
      <c r="AB32" s="339"/>
      <c r="AC32" s="51"/>
      <c r="AD32" s="51"/>
      <c r="AE32" s="51"/>
      <c r="AF32" s="51"/>
      <c r="AG32" s="51"/>
      <c r="AH32" s="51"/>
      <c r="AI32" s="51"/>
      <c r="AJ32" s="51"/>
      <c r="AK32" s="340">
        <f>SUM(AK23:AK30)</f>
        <v>0</v>
      </c>
      <c r="AL32" s="339"/>
      <c r="AM32" s="339"/>
      <c r="AN32" s="339"/>
      <c r="AO32" s="341"/>
      <c r="AP32" s="49"/>
      <c r="AQ32" s="53"/>
      <c r="BE32" s="325"/>
    </row>
    <row r="33" spans="2:56" s="1" customFormat="1" ht="6.95" customHeight="1">
      <c r="B33" s="39"/>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3"/>
    </row>
    <row r="34" spans="2:56" s="1" customFormat="1" ht="6.95" customHeight="1">
      <c r="B34" s="54"/>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6"/>
    </row>
    <row r="38" spans="2:56" s="1" customFormat="1" ht="6.95" customHeight="1">
      <c r="B38" s="57"/>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9"/>
    </row>
    <row r="39" spans="2:56" s="1" customFormat="1" ht="36.950000000000003" customHeight="1">
      <c r="B39" s="39"/>
      <c r="C39" s="60" t="s">
        <v>53</v>
      </c>
      <c r="D39" s="61"/>
      <c r="E39" s="61"/>
      <c r="F39" s="61"/>
      <c r="G39" s="61"/>
      <c r="H39" s="61"/>
      <c r="I39" s="61"/>
      <c r="J39" s="61"/>
      <c r="K39" s="61"/>
      <c r="L39" s="61"/>
      <c r="M39" s="61"/>
      <c r="N39" s="61"/>
      <c r="O39" s="61"/>
      <c r="P39" s="61"/>
      <c r="Q39" s="61"/>
      <c r="R39" s="61"/>
      <c r="S39" s="61"/>
      <c r="T39" s="61"/>
      <c r="U39" s="61"/>
      <c r="V39" s="61"/>
      <c r="W39" s="61"/>
      <c r="X39" s="61"/>
      <c r="Y39" s="61"/>
      <c r="Z39" s="61"/>
      <c r="AA39" s="61"/>
      <c r="AB39" s="61"/>
      <c r="AC39" s="61"/>
      <c r="AD39" s="61"/>
      <c r="AE39" s="61"/>
      <c r="AF39" s="61"/>
      <c r="AG39" s="61"/>
      <c r="AH39" s="61"/>
      <c r="AI39" s="61"/>
      <c r="AJ39" s="61"/>
      <c r="AK39" s="61"/>
      <c r="AL39" s="61"/>
      <c r="AM39" s="61"/>
      <c r="AN39" s="61"/>
      <c r="AO39" s="61"/>
      <c r="AP39" s="61"/>
      <c r="AQ39" s="61"/>
      <c r="AR39" s="59"/>
    </row>
    <row r="40" spans="2:56" s="1" customFormat="1" ht="6.95" customHeight="1">
      <c r="B40" s="39"/>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61"/>
      <c r="AC40" s="61"/>
      <c r="AD40" s="61"/>
      <c r="AE40" s="61"/>
      <c r="AF40" s="61"/>
      <c r="AG40" s="61"/>
      <c r="AH40" s="61"/>
      <c r="AI40" s="61"/>
      <c r="AJ40" s="61"/>
      <c r="AK40" s="61"/>
      <c r="AL40" s="61"/>
      <c r="AM40" s="61"/>
      <c r="AN40" s="61"/>
      <c r="AO40" s="61"/>
      <c r="AP40" s="61"/>
      <c r="AQ40" s="61"/>
      <c r="AR40" s="59"/>
    </row>
    <row r="41" spans="2:56" s="3" customFormat="1" ht="14.45" customHeight="1">
      <c r="B41" s="62"/>
      <c r="C41" s="63" t="s">
        <v>15</v>
      </c>
      <c r="D41" s="64"/>
      <c r="E41" s="64"/>
      <c r="F41" s="64"/>
      <c r="G41" s="64"/>
      <c r="H41" s="64"/>
      <c r="I41" s="64"/>
      <c r="J41" s="64"/>
      <c r="K41" s="64"/>
      <c r="L41" s="64" t="str">
        <f>K5</f>
        <v>Be0070062017e</v>
      </c>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65"/>
    </row>
    <row r="42" spans="2:56" s="4" customFormat="1" ht="36.950000000000003" customHeight="1">
      <c r="B42" s="66"/>
      <c r="C42" s="67" t="s">
        <v>18</v>
      </c>
      <c r="D42" s="68"/>
      <c r="E42" s="68"/>
      <c r="F42" s="68"/>
      <c r="G42" s="68"/>
      <c r="H42" s="68"/>
      <c r="I42" s="68"/>
      <c r="J42" s="68"/>
      <c r="K42" s="68"/>
      <c r="L42" s="342" t="str">
        <f>K6</f>
        <v>5.ETAPA Havarijní stav malé tělocvičny č.2SOUE Plzeň</v>
      </c>
      <c r="M42" s="343"/>
      <c r="N42" s="343"/>
      <c r="O42" s="343"/>
      <c r="P42" s="343"/>
      <c r="Q42" s="343"/>
      <c r="R42" s="343"/>
      <c r="S42" s="343"/>
      <c r="T42" s="343"/>
      <c r="U42" s="343"/>
      <c r="V42" s="343"/>
      <c r="W42" s="343"/>
      <c r="X42" s="343"/>
      <c r="Y42" s="343"/>
      <c r="Z42" s="343"/>
      <c r="AA42" s="343"/>
      <c r="AB42" s="343"/>
      <c r="AC42" s="343"/>
      <c r="AD42" s="343"/>
      <c r="AE42" s="343"/>
      <c r="AF42" s="343"/>
      <c r="AG42" s="343"/>
      <c r="AH42" s="343"/>
      <c r="AI42" s="343"/>
      <c r="AJ42" s="343"/>
      <c r="AK42" s="343"/>
      <c r="AL42" s="343"/>
      <c r="AM42" s="343"/>
      <c r="AN42" s="343"/>
      <c r="AO42" s="343"/>
      <c r="AP42" s="68"/>
      <c r="AQ42" s="68"/>
      <c r="AR42" s="69"/>
    </row>
    <row r="43" spans="2:56" s="1" customFormat="1" ht="6.95" customHeight="1">
      <c r="B43" s="39"/>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59"/>
    </row>
    <row r="44" spans="2:56" s="1" customFormat="1">
      <c r="B44" s="39"/>
      <c r="C44" s="63" t="s">
        <v>23</v>
      </c>
      <c r="D44" s="61"/>
      <c r="E44" s="61"/>
      <c r="F44" s="61"/>
      <c r="G44" s="61"/>
      <c r="H44" s="61"/>
      <c r="I44" s="61"/>
      <c r="J44" s="61"/>
      <c r="K44" s="61"/>
      <c r="L44" s="70" t="str">
        <f>IF(K8="","",K8)</f>
        <v xml:space="preserve"> </v>
      </c>
      <c r="M44" s="61"/>
      <c r="N44" s="61"/>
      <c r="O44" s="61"/>
      <c r="P44" s="61"/>
      <c r="Q44" s="61"/>
      <c r="R44" s="61"/>
      <c r="S44" s="61"/>
      <c r="T44" s="61"/>
      <c r="U44" s="61"/>
      <c r="V44" s="61"/>
      <c r="W44" s="61"/>
      <c r="X44" s="61"/>
      <c r="Y44" s="61"/>
      <c r="Z44" s="61"/>
      <c r="AA44" s="61"/>
      <c r="AB44" s="61"/>
      <c r="AC44" s="61"/>
      <c r="AD44" s="61"/>
      <c r="AE44" s="61"/>
      <c r="AF44" s="61"/>
      <c r="AG44" s="61"/>
      <c r="AH44" s="61"/>
      <c r="AI44" s="63" t="s">
        <v>25</v>
      </c>
      <c r="AJ44" s="61"/>
      <c r="AK44" s="61"/>
      <c r="AL44" s="61"/>
      <c r="AM44" s="344" t="str">
        <f>IF(AN8= "","",AN8)</f>
        <v>28.6.2017</v>
      </c>
      <c r="AN44" s="344"/>
      <c r="AO44" s="61"/>
      <c r="AP44" s="61"/>
      <c r="AQ44" s="61"/>
      <c r="AR44" s="59"/>
    </row>
    <row r="45" spans="2:56" s="1" customFormat="1" ht="6.95" customHeight="1">
      <c r="B45" s="39"/>
      <c r="C45" s="61"/>
      <c r="D45" s="61"/>
      <c r="E45" s="61"/>
      <c r="F45" s="61"/>
      <c r="G45" s="61"/>
      <c r="H45" s="61"/>
      <c r="I45" s="61"/>
      <c r="J45" s="61"/>
      <c r="K45" s="61"/>
      <c r="L45" s="61"/>
      <c r="M45" s="61"/>
      <c r="N45" s="61"/>
      <c r="O45" s="61"/>
      <c r="P45" s="61"/>
      <c r="Q45" s="61"/>
      <c r="R45" s="61"/>
      <c r="S45" s="61"/>
      <c r="T45" s="61"/>
      <c r="U45" s="61"/>
      <c r="V45" s="61"/>
      <c r="W45" s="61"/>
      <c r="X45" s="61"/>
      <c r="Y45" s="61"/>
      <c r="Z45" s="61"/>
      <c r="AA45" s="61"/>
      <c r="AB45" s="61"/>
      <c r="AC45" s="61"/>
      <c r="AD45" s="61"/>
      <c r="AE45" s="61"/>
      <c r="AF45" s="61"/>
      <c r="AG45" s="61"/>
      <c r="AH45" s="61"/>
      <c r="AI45" s="61"/>
      <c r="AJ45" s="61"/>
      <c r="AK45" s="61"/>
      <c r="AL45" s="61"/>
      <c r="AM45" s="61"/>
      <c r="AN45" s="61"/>
      <c r="AO45" s="61"/>
      <c r="AP45" s="61"/>
      <c r="AQ45" s="61"/>
      <c r="AR45" s="59"/>
    </row>
    <row r="46" spans="2:56" s="1" customFormat="1">
      <c r="B46" s="39"/>
      <c r="C46" s="63" t="s">
        <v>27</v>
      </c>
      <c r="D46" s="61"/>
      <c r="E46" s="61"/>
      <c r="F46" s="61"/>
      <c r="G46" s="61"/>
      <c r="H46" s="61"/>
      <c r="I46" s="61"/>
      <c r="J46" s="61"/>
      <c r="K46" s="61"/>
      <c r="L46" s="64" t="str">
        <f>IF(E11= "","",E11)</f>
        <v>SOUE, Vejprnická 56, 318 00 Plzeň</v>
      </c>
      <c r="M46" s="61"/>
      <c r="N46" s="61"/>
      <c r="O46" s="61"/>
      <c r="P46" s="61"/>
      <c r="Q46" s="61"/>
      <c r="R46" s="61"/>
      <c r="S46" s="61"/>
      <c r="T46" s="61"/>
      <c r="U46" s="61"/>
      <c r="V46" s="61"/>
      <c r="W46" s="61"/>
      <c r="X46" s="61"/>
      <c r="Y46" s="61"/>
      <c r="Z46" s="61"/>
      <c r="AA46" s="61"/>
      <c r="AB46" s="61"/>
      <c r="AC46" s="61"/>
      <c r="AD46" s="61"/>
      <c r="AE46" s="61"/>
      <c r="AF46" s="61"/>
      <c r="AG46" s="61"/>
      <c r="AH46" s="61"/>
      <c r="AI46" s="63" t="s">
        <v>33</v>
      </c>
      <c r="AJ46" s="61"/>
      <c r="AK46" s="61"/>
      <c r="AL46" s="61"/>
      <c r="AM46" s="345" t="str">
        <f>IF(E17="","",E17)</f>
        <v>L.Beneda, Čižická 279, 332 09 Štěnovice</v>
      </c>
      <c r="AN46" s="345"/>
      <c r="AO46" s="345"/>
      <c r="AP46" s="345"/>
      <c r="AQ46" s="61"/>
      <c r="AR46" s="59"/>
      <c r="AS46" s="346" t="s">
        <v>54</v>
      </c>
      <c r="AT46" s="347"/>
      <c r="AU46" s="72"/>
      <c r="AV46" s="72"/>
      <c r="AW46" s="72"/>
      <c r="AX46" s="72"/>
      <c r="AY46" s="72"/>
      <c r="AZ46" s="72"/>
      <c r="BA46" s="72"/>
      <c r="BB46" s="72"/>
      <c r="BC46" s="72"/>
      <c r="BD46" s="73"/>
    </row>
    <row r="47" spans="2:56" s="1" customFormat="1">
      <c r="B47" s="39"/>
      <c r="C47" s="63" t="s">
        <v>31</v>
      </c>
      <c r="D47" s="61"/>
      <c r="E47" s="61"/>
      <c r="F47" s="61"/>
      <c r="G47" s="61"/>
      <c r="H47" s="61"/>
      <c r="I47" s="61"/>
      <c r="J47" s="61"/>
      <c r="K47" s="61"/>
      <c r="L47" s="64" t="str">
        <f>IF(E14= "Vyplň údaj","",E14)</f>
        <v/>
      </c>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1"/>
      <c r="AL47" s="61"/>
      <c r="AM47" s="61"/>
      <c r="AN47" s="61"/>
      <c r="AO47" s="61"/>
      <c r="AP47" s="61"/>
      <c r="AQ47" s="61"/>
      <c r="AR47" s="59"/>
      <c r="AS47" s="348"/>
      <c r="AT47" s="349"/>
      <c r="AU47" s="74"/>
      <c r="AV47" s="74"/>
      <c r="AW47" s="74"/>
      <c r="AX47" s="74"/>
      <c r="AY47" s="74"/>
      <c r="AZ47" s="74"/>
      <c r="BA47" s="74"/>
      <c r="BB47" s="74"/>
      <c r="BC47" s="74"/>
      <c r="BD47" s="75"/>
    </row>
    <row r="48" spans="2:56" s="1" customFormat="1" ht="10.9" customHeight="1">
      <c r="B48" s="39"/>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61"/>
      <c r="AP48" s="61"/>
      <c r="AQ48" s="61"/>
      <c r="AR48" s="59"/>
      <c r="AS48" s="350"/>
      <c r="AT48" s="351"/>
      <c r="AU48" s="40"/>
      <c r="AV48" s="40"/>
      <c r="AW48" s="40"/>
      <c r="AX48" s="40"/>
      <c r="AY48" s="40"/>
      <c r="AZ48" s="40"/>
      <c r="BA48" s="40"/>
      <c r="BB48" s="40"/>
      <c r="BC48" s="40"/>
      <c r="BD48" s="76"/>
    </row>
    <row r="49" spans="1:91" s="1" customFormat="1" ht="29.25" customHeight="1">
      <c r="B49" s="39"/>
      <c r="C49" s="352" t="s">
        <v>55</v>
      </c>
      <c r="D49" s="353"/>
      <c r="E49" s="353"/>
      <c r="F49" s="353"/>
      <c r="G49" s="353"/>
      <c r="H49" s="77"/>
      <c r="I49" s="354" t="s">
        <v>56</v>
      </c>
      <c r="J49" s="353"/>
      <c r="K49" s="353"/>
      <c r="L49" s="353"/>
      <c r="M49" s="353"/>
      <c r="N49" s="353"/>
      <c r="O49" s="353"/>
      <c r="P49" s="353"/>
      <c r="Q49" s="353"/>
      <c r="R49" s="353"/>
      <c r="S49" s="353"/>
      <c r="T49" s="353"/>
      <c r="U49" s="353"/>
      <c r="V49" s="353"/>
      <c r="W49" s="353"/>
      <c r="X49" s="353"/>
      <c r="Y49" s="353"/>
      <c r="Z49" s="353"/>
      <c r="AA49" s="353"/>
      <c r="AB49" s="353"/>
      <c r="AC49" s="353"/>
      <c r="AD49" s="353"/>
      <c r="AE49" s="353"/>
      <c r="AF49" s="353"/>
      <c r="AG49" s="355" t="s">
        <v>57</v>
      </c>
      <c r="AH49" s="353"/>
      <c r="AI49" s="353"/>
      <c r="AJ49" s="353"/>
      <c r="AK49" s="353"/>
      <c r="AL49" s="353"/>
      <c r="AM49" s="353"/>
      <c r="AN49" s="354" t="s">
        <v>58</v>
      </c>
      <c r="AO49" s="353"/>
      <c r="AP49" s="353"/>
      <c r="AQ49" s="78" t="s">
        <v>59</v>
      </c>
      <c r="AR49" s="59"/>
      <c r="AS49" s="79" t="s">
        <v>60</v>
      </c>
      <c r="AT49" s="80" t="s">
        <v>61</v>
      </c>
      <c r="AU49" s="80" t="s">
        <v>62</v>
      </c>
      <c r="AV49" s="80" t="s">
        <v>63</v>
      </c>
      <c r="AW49" s="80" t="s">
        <v>64</v>
      </c>
      <c r="AX49" s="80" t="s">
        <v>65</v>
      </c>
      <c r="AY49" s="80" t="s">
        <v>66</v>
      </c>
      <c r="AZ49" s="80" t="s">
        <v>67</v>
      </c>
      <c r="BA49" s="80" t="s">
        <v>68</v>
      </c>
      <c r="BB49" s="80" t="s">
        <v>69</v>
      </c>
      <c r="BC49" s="80" t="s">
        <v>70</v>
      </c>
      <c r="BD49" s="81" t="s">
        <v>71</v>
      </c>
    </row>
    <row r="50" spans="1:91" s="1" customFormat="1" ht="10.9" customHeight="1">
      <c r="B50" s="39"/>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59"/>
      <c r="AS50" s="82"/>
      <c r="AT50" s="83"/>
      <c r="AU50" s="83"/>
      <c r="AV50" s="83"/>
      <c r="AW50" s="83"/>
      <c r="AX50" s="83"/>
      <c r="AY50" s="83"/>
      <c r="AZ50" s="83"/>
      <c r="BA50" s="83"/>
      <c r="BB50" s="83"/>
      <c r="BC50" s="83"/>
      <c r="BD50" s="84"/>
    </row>
    <row r="51" spans="1:91" s="4" customFormat="1" ht="32.450000000000003" customHeight="1">
      <c r="B51" s="66"/>
      <c r="C51" s="85" t="s">
        <v>72</v>
      </c>
      <c r="D51" s="86"/>
      <c r="E51" s="86"/>
      <c r="F51" s="86"/>
      <c r="G51" s="86"/>
      <c r="H51" s="86"/>
      <c r="I51" s="86"/>
      <c r="J51" s="86"/>
      <c r="K51" s="86"/>
      <c r="L51" s="86"/>
      <c r="M51" s="86"/>
      <c r="N51" s="86"/>
      <c r="O51" s="86"/>
      <c r="P51" s="86"/>
      <c r="Q51" s="86"/>
      <c r="R51" s="86"/>
      <c r="S51" s="86"/>
      <c r="T51" s="86"/>
      <c r="U51" s="86"/>
      <c r="V51" s="86"/>
      <c r="W51" s="86"/>
      <c r="X51" s="86"/>
      <c r="Y51" s="86"/>
      <c r="Z51" s="86"/>
      <c r="AA51" s="86"/>
      <c r="AB51" s="86"/>
      <c r="AC51" s="86"/>
      <c r="AD51" s="86"/>
      <c r="AE51" s="86"/>
      <c r="AF51" s="86"/>
      <c r="AG51" s="359">
        <f>ROUND(SUM(AG52:AG53),2)</f>
        <v>0</v>
      </c>
      <c r="AH51" s="359"/>
      <c r="AI51" s="359"/>
      <c r="AJ51" s="359"/>
      <c r="AK51" s="359"/>
      <c r="AL51" s="359"/>
      <c r="AM51" s="359"/>
      <c r="AN51" s="360">
        <f>SUM(AG51,AT51)</f>
        <v>0</v>
      </c>
      <c r="AO51" s="360"/>
      <c r="AP51" s="360"/>
      <c r="AQ51" s="87" t="s">
        <v>21</v>
      </c>
      <c r="AR51" s="69"/>
      <c r="AS51" s="88">
        <f>ROUND(SUM(AS52:AS53),2)</f>
        <v>0</v>
      </c>
      <c r="AT51" s="89">
        <f>ROUND(SUM(AV51:AW51),2)</f>
        <v>0</v>
      </c>
      <c r="AU51" s="90">
        <f>ROUND(SUM(AU52:AU53),5)</f>
        <v>0</v>
      </c>
      <c r="AV51" s="89">
        <f>ROUND(AZ51*L26,2)</f>
        <v>0</v>
      </c>
      <c r="AW51" s="89">
        <f>ROUND(BA51*L27,2)</f>
        <v>0</v>
      </c>
      <c r="AX51" s="89">
        <f>ROUND(BB51*L26,2)</f>
        <v>0</v>
      </c>
      <c r="AY51" s="89">
        <f>ROUND(BC51*L27,2)</f>
        <v>0</v>
      </c>
      <c r="AZ51" s="89">
        <f>ROUND(SUM(AZ52:AZ53),2)</f>
        <v>0</v>
      </c>
      <c r="BA51" s="89">
        <f>ROUND(SUM(BA52:BA53),2)</f>
        <v>0</v>
      </c>
      <c r="BB51" s="89">
        <f>ROUND(SUM(BB52:BB53),2)</f>
        <v>0</v>
      </c>
      <c r="BC51" s="89">
        <f>ROUND(SUM(BC52:BC53),2)</f>
        <v>0</v>
      </c>
      <c r="BD51" s="91">
        <f>ROUND(SUM(BD52:BD53),2)</f>
        <v>0</v>
      </c>
      <c r="BS51" s="92" t="s">
        <v>73</v>
      </c>
      <c r="BT51" s="92" t="s">
        <v>74</v>
      </c>
      <c r="BU51" s="93" t="s">
        <v>75</v>
      </c>
      <c r="BV51" s="92" t="s">
        <v>76</v>
      </c>
      <c r="BW51" s="92" t="s">
        <v>7</v>
      </c>
      <c r="BX51" s="92" t="s">
        <v>77</v>
      </c>
      <c r="CL51" s="92" t="s">
        <v>21</v>
      </c>
    </row>
    <row r="52" spans="1:91" s="5" customFormat="1" ht="22.5" customHeight="1">
      <c r="A52" s="94" t="s">
        <v>78</v>
      </c>
      <c r="B52" s="95"/>
      <c r="C52" s="96"/>
      <c r="D52" s="358" t="s">
        <v>79</v>
      </c>
      <c r="E52" s="358"/>
      <c r="F52" s="358"/>
      <c r="G52" s="358"/>
      <c r="H52" s="358"/>
      <c r="I52" s="97"/>
      <c r="J52" s="358" t="s">
        <v>80</v>
      </c>
      <c r="K52" s="358"/>
      <c r="L52" s="358"/>
      <c r="M52" s="358"/>
      <c r="N52" s="358"/>
      <c r="O52" s="358"/>
      <c r="P52" s="358"/>
      <c r="Q52" s="358"/>
      <c r="R52" s="358"/>
      <c r="S52" s="358"/>
      <c r="T52" s="358"/>
      <c r="U52" s="358"/>
      <c r="V52" s="358"/>
      <c r="W52" s="358"/>
      <c r="X52" s="358"/>
      <c r="Y52" s="358"/>
      <c r="Z52" s="358"/>
      <c r="AA52" s="358"/>
      <c r="AB52" s="358"/>
      <c r="AC52" s="358"/>
      <c r="AD52" s="358"/>
      <c r="AE52" s="358"/>
      <c r="AF52" s="358"/>
      <c r="AG52" s="356">
        <f>'01 - Stavební objekt'!J27</f>
        <v>0</v>
      </c>
      <c r="AH52" s="357"/>
      <c r="AI52" s="357"/>
      <c r="AJ52" s="357"/>
      <c r="AK52" s="357"/>
      <c r="AL52" s="357"/>
      <c r="AM52" s="357"/>
      <c r="AN52" s="356">
        <f>SUM(AG52,AT52)</f>
        <v>0</v>
      </c>
      <c r="AO52" s="357"/>
      <c r="AP52" s="357"/>
      <c r="AQ52" s="98" t="s">
        <v>81</v>
      </c>
      <c r="AR52" s="99"/>
      <c r="AS52" s="100">
        <v>0</v>
      </c>
      <c r="AT52" s="101">
        <f>ROUND(SUM(AV52:AW52),2)</f>
        <v>0</v>
      </c>
      <c r="AU52" s="102">
        <f>'01 - Stavební objekt'!P86</f>
        <v>0</v>
      </c>
      <c r="AV52" s="101">
        <f>'01 - Stavební objekt'!J30</f>
        <v>0</v>
      </c>
      <c r="AW52" s="101">
        <f>'01 - Stavební objekt'!J31</f>
        <v>0</v>
      </c>
      <c r="AX52" s="101">
        <f>'01 - Stavební objekt'!J32</f>
        <v>0</v>
      </c>
      <c r="AY52" s="101">
        <f>'01 - Stavební objekt'!J33</f>
        <v>0</v>
      </c>
      <c r="AZ52" s="101">
        <f>'01 - Stavební objekt'!F30</f>
        <v>0</v>
      </c>
      <c r="BA52" s="101">
        <f>'01 - Stavební objekt'!F31</f>
        <v>0</v>
      </c>
      <c r="BB52" s="101">
        <f>'01 - Stavební objekt'!F32</f>
        <v>0</v>
      </c>
      <c r="BC52" s="101">
        <f>'01 - Stavební objekt'!F33</f>
        <v>0</v>
      </c>
      <c r="BD52" s="103">
        <f>'01 - Stavební objekt'!F34</f>
        <v>0</v>
      </c>
      <c r="BT52" s="104" t="s">
        <v>82</v>
      </c>
      <c r="BV52" s="104" t="s">
        <v>76</v>
      </c>
      <c r="BW52" s="104" t="s">
        <v>83</v>
      </c>
      <c r="BX52" s="104" t="s">
        <v>7</v>
      </c>
      <c r="CL52" s="104" t="s">
        <v>21</v>
      </c>
      <c r="CM52" s="104" t="s">
        <v>84</v>
      </c>
    </row>
    <row r="53" spans="1:91" s="5" customFormat="1" ht="22.5" customHeight="1">
      <c r="A53" s="94" t="s">
        <v>78</v>
      </c>
      <c r="B53" s="95"/>
      <c r="C53" s="96"/>
      <c r="D53" s="358" t="s">
        <v>85</v>
      </c>
      <c r="E53" s="358"/>
      <c r="F53" s="358"/>
      <c r="G53" s="358"/>
      <c r="H53" s="358"/>
      <c r="I53" s="97"/>
      <c r="J53" s="358" t="s">
        <v>86</v>
      </c>
      <c r="K53" s="358"/>
      <c r="L53" s="358"/>
      <c r="M53" s="358"/>
      <c r="N53" s="358"/>
      <c r="O53" s="358"/>
      <c r="P53" s="358"/>
      <c r="Q53" s="358"/>
      <c r="R53" s="358"/>
      <c r="S53" s="358"/>
      <c r="T53" s="358"/>
      <c r="U53" s="358"/>
      <c r="V53" s="358"/>
      <c r="W53" s="358"/>
      <c r="X53" s="358"/>
      <c r="Y53" s="358"/>
      <c r="Z53" s="358"/>
      <c r="AA53" s="358"/>
      <c r="AB53" s="358"/>
      <c r="AC53" s="358"/>
      <c r="AD53" s="358"/>
      <c r="AE53" s="358"/>
      <c r="AF53" s="358"/>
      <c r="AG53" s="356">
        <f>'02 - Vedlejší a ostatní n...'!J27</f>
        <v>0</v>
      </c>
      <c r="AH53" s="357"/>
      <c r="AI53" s="357"/>
      <c r="AJ53" s="357"/>
      <c r="AK53" s="357"/>
      <c r="AL53" s="357"/>
      <c r="AM53" s="357"/>
      <c r="AN53" s="356">
        <f>SUM(AG53,AT53)</f>
        <v>0</v>
      </c>
      <c r="AO53" s="357"/>
      <c r="AP53" s="357"/>
      <c r="AQ53" s="98" t="s">
        <v>87</v>
      </c>
      <c r="AR53" s="99"/>
      <c r="AS53" s="105">
        <v>0</v>
      </c>
      <c r="AT53" s="106">
        <f>ROUND(SUM(AV53:AW53),2)</f>
        <v>0</v>
      </c>
      <c r="AU53" s="107">
        <f>'02 - Vedlejší a ostatní n...'!P77</f>
        <v>0</v>
      </c>
      <c r="AV53" s="106">
        <f>'02 - Vedlejší a ostatní n...'!J30</f>
        <v>0</v>
      </c>
      <c r="AW53" s="106">
        <f>'02 - Vedlejší a ostatní n...'!J31</f>
        <v>0</v>
      </c>
      <c r="AX53" s="106">
        <f>'02 - Vedlejší a ostatní n...'!J32</f>
        <v>0</v>
      </c>
      <c r="AY53" s="106">
        <f>'02 - Vedlejší a ostatní n...'!J33</f>
        <v>0</v>
      </c>
      <c r="AZ53" s="106">
        <f>'02 - Vedlejší a ostatní n...'!F30</f>
        <v>0</v>
      </c>
      <c r="BA53" s="106">
        <f>'02 - Vedlejší a ostatní n...'!F31</f>
        <v>0</v>
      </c>
      <c r="BB53" s="106">
        <f>'02 - Vedlejší a ostatní n...'!F32</f>
        <v>0</v>
      </c>
      <c r="BC53" s="106">
        <f>'02 - Vedlejší a ostatní n...'!F33</f>
        <v>0</v>
      </c>
      <c r="BD53" s="108">
        <f>'02 - Vedlejší a ostatní n...'!F34</f>
        <v>0</v>
      </c>
      <c r="BT53" s="104" t="s">
        <v>82</v>
      </c>
      <c r="BV53" s="104" t="s">
        <v>76</v>
      </c>
      <c r="BW53" s="104" t="s">
        <v>88</v>
      </c>
      <c r="BX53" s="104" t="s">
        <v>7</v>
      </c>
      <c r="CL53" s="104" t="s">
        <v>21</v>
      </c>
      <c r="CM53" s="104" t="s">
        <v>84</v>
      </c>
    </row>
    <row r="54" spans="1:91" s="1" customFormat="1" ht="30" customHeight="1">
      <c r="B54" s="39"/>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59"/>
    </row>
    <row r="55" spans="1:91" s="1" customFormat="1" ht="6.95" customHeight="1">
      <c r="B55" s="54"/>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55"/>
      <c r="AP55" s="55"/>
      <c r="AQ55" s="55"/>
      <c r="AR55" s="59"/>
    </row>
  </sheetData>
  <sheetProtection password="CC35" sheet="1" objects="1" scenarios="1" formatCells="0" formatColumns="0" formatRows="0" sort="0" autoFilter="0"/>
  <mergeCells count="45">
    <mergeCell ref="AG51:AM51"/>
    <mergeCell ref="AN51:AP51"/>
    <mergeCell ref="AR2:BE2"/>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01 - Stavební objekt'!C2" display="/"/>
    <hyperlink ref="A53" location="'02 - Vedlejší a ostatní n...'!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BR164"/>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9"/>
      <c r="B1" s="110"/>
      <c r="C1" s="110"/>
      <c r="D1" s="111" t="s">
        <v>1</v>
      </c>
      <c r="E1" s="110"/>
      <c r="F1" s="112" t="s">
        <v>89</v>
      </c>
      <c r="G1" s="369" t="s">
        <v>90</v>
      </c>
      <c r="H1" s="369"/>
      <c r="I1" s="113"/>
      <c r="J1" s="112" t="s">
        <v>91</v>
      </c>
      <c r="K1" s="111" t="s">
        <v>92</v>
      </c>
      <c r="L1" s="112" t="s">
        <v>93</v>
      </c>
      <c r="M1" s="112"/>
      <c r="N1" s="112"/>
      <c r="O1" s="112"/>
      <c r="P1" s="112"/>
      <c r="Q1" s="112"/>
      <c r="R1" s="112"/>
      <c r="S1" s="112"/>
      <c r="T1" s="112"/>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61"/>
      <c r="M2" s="361"/>
      <c r="N2" s="361"/>
      <c r="O2" s="361"/>
      <c r="P2" s="361"/>
      <c r="Q2" s="361"/>
      <c r="R2" s="361"/>
      <c r="S2" s="361"/>
      <c r="T2" s="361"/>
      <c r="U2" s="361"/>
      <c r="V2" s="361"/>
      <c r="AT2" s="22" t="s">
        <v>83</v>
      </c>
    </row>
    <row r="3" spans="1:70" ht="6.95" customHeight="1">
      <c r="B3" s="23"/>
      <c r="C3" s="24"/>
      <c r="D3" s="24"/>
      <c r="E3" s="24"/>
      <c r="F3" s="24"/>
      <c r="G3" s="24"/>
      <c r="H3" s="24"/>
      <c r="I3" s="114"/>
      <c r="J3" s="24"/>
      <c r="K3" s="25"/>
      <c r="AT3" s="22" t="s">
        <v>84</v>
      </c>
    </row>
    <row r="4" spans="1:70" ht="36.950000000000003" customHeight="1">
      <c r="B4" s="26"/>
      <c r="C4" s="27"/>
      <c r="D4" s="28" t="s">
        <v>94</v>
      </c>
      <c r="E4" s="27"/>
      <c r="F4" s="27"/>
      <c r="G4" s="27"/>
      <c r="H4" s="27"/>
      <c r="I4" s="115"/>
      <c r="J4" s="27"/>
      <c r="K4" s="29"/>
      <c r="M4" s="30" t="s">
        <v>12</v>
      </c>
      <c r="AT4" s="22" t="s">
        <v>6</v>
      </c>
    </row>
    <row r="5" spans="1:70" ht="6.95" customHeight="1">
      <c r="B5" s="26"/>
      <c r="C5" s="27"/>
      <c r="D5" s="27"/>
      <c r="E5" s="27"/>
      <c r="F5" s="27"/>
      <c r="G5" s="27"/>
      <c r="H5" s="27"/>
      <c r="I5" s="115"/>
      <c r="J5" s="27"/>
      <c r="K5" s="29"/>
    </row>
    <row r="6" spans="1:70">
      <c r="B6" s="26"/>
      <c r="C6" s="27"/>
      <c r="D6" s="35" t="s">
        <v>18</v>
      </c>
      <c r="E6" s="27"/>
      <c r="F6" s="27"/>
      <c r="G6" s="27"/>
      <c r="H6" s="27"/>
      <c r="I6" s="115"/>
      <c r="J6" s="27"/>
      <c r="K6" s="29"/>
    </row>
    <row r="7" spans="1:70" ht="22.5" customHeight="1">
      <c r="B7" s="26"/>
      <c r="C7" s="27"/>
      <c r="D7" s="27"/>
      <c r="E7" s="362" t="str">
        <f>'Rekapitulace stavby'!K6</f>
        <v>5.ETAPA Havarijní stav malé tělocvičny č.2SOUE Plzeň</v>
      </c>
      <c r="F7" s="363"/>
      <c r="G7" s="363"/>
      <c r="H7" s="363"/>
      <c r="I7" s="115"/>
      <c r="J7" s="27"/>
      <c r="K7" s="29"/>
    </row>
    <row r="8" spans="1:70" s="1" customFormat="1">
      <c r="B8" s="39"/>
      <c r="C8" s="40"/>
      <c r="D8" s="35" t="s">
        <v>95</v>
      </c>
      <c r="E8" s="40"/>
      <c r="F8" s="40"/>
      <c r="G8" s="40"/>
      <c r="H8" s="40"/>
      <c r="I8" s="116"/>
      <c r="J8" s="40"/>
      <c r="K8" s="43"/>
    </row>
    <row r="9" spans="1:70" s="1" customFormat="1" ht="36.950000000000003" customHeight="1">
      <c r="B9" s="39"/>
      <c r="C9" s="40"/>
      <c r="D9" s="40"/>
      <c r="E9" s="364" t="s">
        <v>96</v>
      </c>
      <c r="F9" s="365"/>
      <c r="G9" s="365"/>
      <c r="H9" s="365"/>
      <c r="I9" s="116"/>
      <c r="J9" s="40"/>
      <c r="K9" s="43"/>
    </row>
    <row r="10" spans="1:70" s="1" customFormat="1" ht="13.5">
      <c r="B10" s="39"/>
      <c r="C10" s="40"/>
      <c r="D10" s="40"/>
      <c r="E10" s="40"/>
      <c r="F10" s="40"/>
      <c r="G10" s="40"/>
      <c r="H10" s="40"/>
      <c r="I10" s="116"/>
      <c r="J10" s="40"/>
      <c r="K10" s="43"/>
    </row>
    <row r="11" spans="1:70" s="1" customFormat="1" ht="14.45" customHeight="1">
      <c r="B11" s="39"/>
      <c r="C11" s="40"/>
      <c r="D11" s="35" t="s">
        <v>20</v>
      </c>
      <c r="E11" s="40"/>
      <c r="F11" s="33" t="s">
        <v>21</v>
      </c>
      <c r="G11" s="40"/>
      <c r="H11" s="40"/>
      <c r="I11" s="117" t="s">
        <v>22</v>
      </c>
      <c r="J11" s="33" t="s">
        <v>21</v>
      </c>
      <c r="K11" s="43"/>
    </row>
    <row r="12" spans="1:70" s="1" customFormat="1" ht="14.45" customHeight="1">
      <c r="B12" s="39"/>
      <c r="C12" s="40"/>
      <c r="D12" s="35" t="s">
        <v>23</v>
      </c>
      <c r="E12" s="40"/>
      <c r="F12" s="33" t="s">
        <v>24</v>
      </c>
      <c r="G12" s="40"/>
      <c r="H12" s="40"/>
      <c r="I12" s="117" t="s">
        <v>25</v>
      </c>
      <c r="J12" s="118" t="str">
        <f>'Rekapitulace stavby'!AN8</f>
        <v>28.6.2017</v>
      </c>
      <c r="K12" s="43"/>
    </row>
    <row r="13" spans="1:70" s="1" customFormat="1" ht="10.9" customHeight="1">
      <c r="B13" s="39"/>
      <c r="C13" s="40"/>
      <c r="D13" s="40"/>
      <c r="E13" s="40"/>
      <c r="F13" s="40"/>
      <c r="G13" s="40"/>
      <c r="H13" s="40"/>
      <c r="I13" s="116"/>
      <c r="J13" s="40"/>
      <c r="K13" s="43"/>
    </row>
    <row r="14" spans="1:70" s="1" customFormat="1" ht="14.45" customHeight="1">
      <c r="B14" s="39"/>
      <c r="C14" s="40"/>
      <c r="D14" s="35" t="s">
        <v>27</v>
      </c>
      <c r="E14" s="40"/>
      <c r="F14" s="40"/>
      <c r="G14" s="40"/>
      <c r="H14" s="40"/>
      <c r="I14" s="117" t="s">
        <v>28</v>
      </c>
      <c r="J14" s="33" t="s">
        <v>21</v>
      </c>
      <c r="K14" s="43"/>
    </row>
    <row r="15" spans="1:70" s="1" customFormat="1" ht="18" customHeight="1">
      <c r="B15" s="39"/>
      <c r="C15" s="40"/>
      <c r="D15" s="40"/>
      <c r="E15" s="33" t="s">
        <v>29</v>
      </c>
      <c r="F15" s="40"/>
      <c r="G15" s="40"/>
      <c r="H15" s="40"/>
      <c r="I15" s="117" t="s">
        <v>30</v>
      </c>
      <c r="J15" s="33" t="s">
        <v>21</v>
      </c>
      <c r="K15" s="43"/>
    </row>
    <row r="16" spans="1:70" s="1" customFormat="1" ht="6.95" customHeight="1">
      <c r="B16" s="39"/>
      <c r="C16" s="40"/>
      <c r="D16" s="40"/>
      <c r="E16" s="40"/>
      <c r="F16" s="40"/>
      <c r="G16" s="40"/>
      <c r="H16" s="40"/>
      <c r="I16" s="116"/>
      <c r="J16" s="40"/>
      <c r="K16" s="43"/>
    </row>
    <row r="17" spans="2:11" s="1" customFormat="1" ht="14.45" customHeight="1">
      <c r="B17" s="39"/>
      <c r="C17" s="40"/>
      <c r="D17" s="35" t="s">
        <v>31</v>
      </c>
      <c r="E17" s="40"/>
      <c r="F17" s="40"/>
      <c r="G17" s="40"/>
      <c r="H17" s="40"/>
      <c r="I17" s="117" t="s">
        <v>28</v>
      </c>
      <c r="J17" s="33" t="str">
        <f>IF('Rekapitulace stavby'!AN13="Vyplň údaj","",IF('Rekapitulace stavby'!AN13="","",'Rekapitulace stavby'!AN13))</f>
        <v/>
      </c>
      <c r="K17" s="43"/>
    </row>
    <row r="18" spans="2:11" s="1" customFormat="1" ht="18" customHeight="1">
      <c r="B18" s="39"/>
      <c r="C18" s="40"/>
      <c r="D18" s="40"/>
      <c r="E18" s="33" t="str">
        <f>IF('Rekapitulace stavby'!E14="Vyplň údaj","",IF('Rekapitulace stavby'!E14="","",'Rekapitulace stavby'!E14))</f>
        <v/>
      </c>
      <c r="F18" s="40"/>
      <c r="G18" s="40"/>
      <c r="H18" s="40"/>
      <c r="I18" s="117" t="s">
        <v>30</v>
      </c>
      <c r="J18" s="33" t="str">
        <f>IF('Rekapitulace stavby'!AN14="Vyplň údaj","",IF('Rekapitulace stavby'!AN14="","",'Rekapitulace stavby'!AN14))</f>
        <v/>
      </c>
      <c r="K18" s="43"/>
    </row>
    <row r="19" spans="2:11" s="1" customFormat="1" ht="6.95" customHeight="1">
      <c r="B19" s="39"/>
      <c r="C19" s="40"/>
      <c r="D19" s="40"/>
      <c r="E19" s="40"/>
      <c r="F19" s="40"/>
      <c r="G19" s="40"/>
      <c r="H19" s="40"/>
      <c r="I19" s="116"/>
      <c r="J19" s="40"/>
      <c r="K19" s="43"/>
    </row>
    <row r="20" spans="2:11" s="1" customFormat="1" ht="14.45" customHeight="1">
      <c r="B20" s="39"/>
      <c r="C20" s="40"/>
      <c r="D20" s="35" t="s">
        <v>33</v>
      </c>
      <c r="E20" s="40"/>
      <c r="F20" s="40"/>
      <c r="G20" s="40"/>
      <c r="H20" s="40"/>
      <c r="I20" s="117" t="s">
        <v>28</v>
      </c>
      <c r="J20" s="33" t="s">
        <v>34</v>
      </c>
      <c r="K20" s="43"/>
    </row>
    <row r="21" spans="2:11" s="1" customFormat="1" ht="18" customHeight="1">
      <c r="B21" s="39"/>
      <c r="C21" s="40"/>
      <c r="D21" s="40"/>
      <c r="E21" s="33" t="s">
        <v>35</v>
      </c>
      <c r="F21" s="40"/>
      <c r="G21" s="40"/>
      <c r="H21" s="40"/>
      <c r="I21" s="117" t="s">
        <v>30</v>
      </c>
      <c r="J21" s="33" t="s">
        <v>36</v>
      </c>
      <c r="K21" s="43"/>
    </row>
    <row r="22" spans="2:11" s="1" customFormat="1" ht="6.95" customHeight="1">
      <c r="B22" s="39"/>
      <c r="C22" s="40"/>
      <c r="D22" s="40"/>
      <c r="E22" s="40"/>
      <c r="F22" s="40"/>
      <c r="G22" s="40"/>
      <c r="H22" s="40"/>
      <c r="I22" s="116"/>
      <c r="J22" s="40"/>
      <c r="K22" s="43"/>
    </row>
    <row r="23" spans="2:11" s="1" customFormat="1" ht="14.45" customHeight="1">
      <c r="B23" s="39"/>
      <c r="C23" s="40"/>
      <c r="D23" s="35" t="s">
        <v>38</v>
      </c>
      <c r="E23" s="40"/>
      <c r="F23" s="40"/>
      <c r="G23" s="40"/>
      <c r="H23" s="40"/>
      <c r="I23" s="116"/>
      <c r="J23" s="40"/>
      <c r="K23" s="43"/>
    </row>
    <row r="24" spans="2:11" s="6" customFormat="1" ht="105.75" customHeight="1">
      <c r="B24" s="119"/>
      <c r="C24" s="120"/>
      <c r="D24" s="120"/>
      <c r="E24" s="331" t="s">
        <v>39</v>
      </c>
      <c r="F24" s="331"/>
      <c r="G24" s="331"/>
      <c r="H24" s="331"/>
      <c r="I24" s="121"/>
      <c r="J24" s="120"/>
      <c r="K24" s="122"/>
    </row>
    <row r="25" spans="2:11" s="1" customFormat="1" ht="6.95" customHeight="1">
      <c r="B25" s="39"/>
      <c r="C25" s="40"/>
      <c r="D25" s="40"/>
      <c r="E25" s="40"/>
      <c r="F25" s="40"/>
      <c r="G25" s="40"/>
      <c r="H25" s="40"/>
      <c r="I25" s="116"/>
      <c r="J25" s="40"/>
      <c r="K25" s="43"/>
    </row>
    <row r="26" spans="2:11" s="1" customFormat="1" ht="6.95" customHeight="1">
      <c r="B26" s="39"/>
      <c r="C26" s="40"/>
      <c r="D26" s="83"/>
      <c r="E26" s="83"/>
      <c r="F26" s="83"/>
      <c r="G26" s="83"/>
      <c r="H26" s="83"/>
      <c r="I26" s="123"/>
      <c r="J26" s="83"/>
      <c r="K26" s="124"/>
    </row>
    <row r="27" spans="2:11" s="1" customFormat="1" ht="25.35" customHeight="1">
      <c r="B27" s="39"/>
      <c r="C27" s="40"/>
      <c r="D27" s="125" t="s">
        <v>40</v>
      </c>
      <c r="E27" s="40"/>
      <c r="F27" s="40"/>
      <c r="G27" s="40"/>
      <c r="H27" s="40"/>
      <c r="I27" s="116"/>
      <c r="J27" s="126">
        <f>ROUND(J86,2)</f>
        <v>0</v>
      </c>
      <c r="K27" s="43"/>
    </row>
    <row r="28" spans="2:11" s="1" customFormat="1" ht="6.95" customHeight="1">
      <c r="B28" s="39"/>
      <c r="C28" s="40"/>
      <c r="D28" s="83"/>
      <c r="E28" s="83"/>
      <c r="F28" s="83"/>
      <c r="G28" s="83"/>
      <c r="H28" s="83"/>
      <c r="I28" s="123"/>
      <c r="J28" s="83"/>
      <c r="K28" s="124"/>
    </row>
    <row r="29" spans="2:11" s="1" customFormat="1" ht="14.45" customHeight="1">
      <c r="B29" s="39"/>
      <c r="C29" s="40"/>
      <c r="D29" s="40"/>
      <c r="E29" s="40"/>
      <c r="F29" s="44" t="s">
        <v>42</v>
      </c>
      <c r="G29" s="40"/>
      <c r="H29" s="40"/>
      <c r="I29" s="127" t="s">
        <v>41</v>
      </c>
      <c r="J29" s="44" t="s">
        <v>43</v>
      </c>
      <c r="K29" s="43"/>
    </row>
    <row r="30" spans="2:11" s="1" customFormat="1" ht="14.45" customHeight="1">
      <c r="B30" s="39"/>
      <c r="C30" s="40"/>
      <c r="D30" s="47" t="s">
        <v>44</v>
      </c>
      <c r="E30" s="47" t="s">
        <v>45</v>
      </c>
      <c r="F30" s="128">
        <f>ROUND(SUM(BE86:BE163), 2)</f>
        <v>0</v>
      </c>
      <c r="G30" s="40"/>
      <c r="H30" s="40"/>
      <c r="I30" s="129">
        <v>0.21</v>
      </c>
      <c r="J30" s="128">
        <f>ROUND(ROUND((SUM(BE86:BE163)), 2)*I30, 2)</f>
        <v>0</v>
      </c>
      <c r="K30" s="43"/>
    </row>
    <row r="31" spans="2:11" s="1" customFormat="1" ht="14.45" customHeight="1">
      <c r="B31" s="39"/>
      <c r="C31" s="40"/>
      <c r="D31" s="40"/>
      <c r="E31" s="47" t="s">
        <v>46</v>
      </c>
      <c r="F31" s="128">
        <f>ROUND(SUM(BF86:BF163), 2)</f>
        <v>0</v>
      </c>
      <c r="G31" s="40"/>
      <c r="H31" s="40"/>
      <c r="I31" s="129">
        <v>0.15</v>
      </c>
      <c r="J31" s="128">
        <f>ROUND(ROUND((SUM(BF86:BF163)), 2)*I31, 2)</f>
        <v>0</v>
      </c>
      <c r="K31" s="43"/>
    </row>
    <row r="32" spans="2:11" s="1" customFormat="1" ht="14.45" hidden="1" customHeight="1">
      <c r="B32" s="39"/>
      <c r="C32" s="40"/>
      <c r="D32" s="40"/>
      <c r="E32" s="47" t="s">
        <v>47</v>
      </c>
      <c r="F32" s="128">
        <f>ROUND(SUM(BG86:BG163), 2)</f>
        <v>0</v>
      </c>
      <c r="G32" s="40"/>
      <c r="H32" s="40"/>
      <c r="I32" s="129">
        <v>0.21</v>
      </c>
      <c r="J32" s="128">
        <v>0</v>
      </c>
      <c r="K32" s="43"/>
    </row>
    <row r="33" spans="2:11" s="1" customFormat="1" ht="14.45" hidden="1" customHeight="1">
      <c r="B33" s="39"/>
      <c r="C33" s="40"/>
      <c r="D33" s="40"/>
      <c r="E33" s="47" t="s">
        <v>48</v>
      </c>
      <c r="F33" s="128">
        <f>ROUND(SUM(BH86:BH163), 2)</f>
        <v>0</v>
      </c>
      <c r="G33" s="40"/>
      <c r="H33" s="40"/>
      <c r="I33" s="129">
        <v>0.15</v>
      </c>
      <c r="J33" s="128">
        <v>0</v>
      </c>
      <c r="K33" s="43"/>
    </row>
    <row r="34" spans="2:11" s="1" customFormat="1" ht="14.45" hidden="1" customHeight="1">
      <c r="B34" s="39"/>
      <c r="C34" s="40"/>
      <c r="D34" s="40"/>
      <c r="E34" s="47" t="s">
        <v>49</v>
      </c>
      <c r="F34" s="128">
        <f>ROUND(SUM(BI86:BI163), 2)</f>
        <v>0</v>
      </c>
      <c r="G34" s="40"/>
      <c r="H34" s="40"/>
      <c r="I34" s="129">
        <v>0</v>
      </c>
      <c r="J34" s="128">
        <v>0</v>
      </c>
      <c r="K34" s="43"/>
    </row>
    <row r="35" spans="2:11" s="1" customFormat="1" ht="6.95" customHeight="1">
      <c r="B35" s="39"/>
      <c r="C35" s="40"/>
      <c r="D35" s="40"/>
      <c r="E35" s="40"/>
      <c r="F35" s="40"/>
      <c r="G35" s="40"/>
      <c r="H35" s="40"/>
      <c r="I35" s="116"/>
      <c r="J35" s="40"/>
      <c r="K35" s="43"/>
    </row>
    <row r="36" spans="2:11" s="1" customFormat="1" ht="25.35" customHeight="1">
      <c r="B36" s="39"/>
      <c r="C36" s="130"/>
      <c r="D36" s="131" t="s">
        <v>50</v>
      </c>
      <c r="E36" s="77"/>
      <c r="F36" s="77"/>
      <c r="G36" s="132" t="s">
        <v>51</v>
      </c>
      <c r="H36" s="133" t="s">
        <v>52</v>
      </c>
      <c r="I36" s="134"/>
      <c r="J36" s="135">
        <f>SUM(J27:J34)</f>
        <v>0</v>
      </c>
      <c r="K36" s="136"/>
    </row>
    <row r="37" spans="2:11" s="1" customFormat="1" ht="14.45" customHeight="1">
      <c r="B37" s="54"/>
      <c r="C37" s="55"/>
      <c r="D37" s="55"/>
      <c r="E37" s="55"/>
      <c r="F37" s="55"/>
      <c r="G37" s="55"/>
      <c r="H37" s="55"/>
      <c r="I37" s="137"/>
      <c r="J37" s="55"/>
      <c r="K37" s="56"/>
    </row>
    <row r="41" spans="2:11" s="1" customFormat="1" ht="6.95" customHeight="1">
      <c r="B41" s="138"/>
      <c r="C41" s="139"/>
      <c r="D41" s="139"/>
      <c r="E41" s="139"/>
      <c r="F41" s="139"/>
      <c r="G41" s="139"/>
      <c r="H41" s="139"/>
      <c r="I41" s="140"/>
      <c r="J41" s="139"/>
      <c r="K41" s="141"/>
    </row>
    <row r="42" spans="2:11" s="1" customFormat="1" ht="36.950000000000003" customHeight="1">
      <c r="B42" s="39"/>
      <c r="C42" s="28" t="s">
        <v>97</v>
      </c>
      <c r="D42" s="40"/>
      <c r="E42" s="40"/>
      <c r="F42" s="40"/>
      <c r="G42" s="40"/>
      <c r="H42" s="40"/>
      <c r="I42" s="116"/>
      <c r="J42" s="40"/>
      <c r="K42" s="43"/>
    </row>
    <row r="43" spans="2:11" s="1" customFormat="1" ht="6.95" customHeight="1">
      <c r="B43" s="39"/>
      <c r="C43" s="40"/>
      <c r="D43" s="40"/>
      <c r="E43" s="40"/>
      <c r="F43" s="40"/>
      <c r="G43" s="40"/>
      <c r="H43" s="40"/>
      <c r="I43" s="116"/>
      <c r="J43" s="40"/>
      <c r="K43" s="43"/>
    </row>
    <row r="44" spans="2:11" s="1" customFormat="1" ht="14.45" customHeight="1">
      <c r="B44" s="39"/>
      <c r="C44" s="35" t="s">
        <v>18</v>
      </c>
      <c r="D44" s="40"/>
      <c r="E44" s="40"/>
      <c r="F44" s="40"/>
      <c r="G44" s="40"/>
      <c r="H44" s="40"/>
      <c r="I44" s="116"/>
      <c r="J44" s="40"/>
      <c r="K44" s="43"/>
    </row>
    <row r="45" spans="2:11" s="1" customFormat="1" ht="22.5" customHeight="1">
      <c r="B45" s="39"/>
      <c r="C45" s="40"/>
      <c r="D45" s="40"/>
      <c r="E45" s="362" t="str">
        <f>E7</f>
        <v>5.ETAPA Havarijní stav malé tělocvičny č.2SOUE Plzeň</v>
      </c>
      <c r="F45" s="363"/>
      <c r="G45" s="363"/>
      <c r="H45" s="363"/>
      <c r="I45" s="116"/>
      <c r="J45" s="40"/>
      <c r="K45" s="43"/>
    </row>
    <row r="46" spans="2:11" s="1" customFormat="1" ht="14.45" customHeight="1">
      <c r="B46" s="39"/>
      <c r="C46" s="35" t="s">
        <v>95</v>
      </c>
      <c r="D46" s="40"/>
      <c r="E46" s="40"/>
      <c r="F46" s="40"/>
      <c r="G46" s="40"/>
      <c r="H46" s="40"/>
      <c r="I46" s="116"/>
      <c r="J46" s="40"/>
      <c r="K46" s="43"/>
    </row>
    <row r="47" spans="2:11" s="1" customFormat="1" ht="23.25" customHeight="1">
      <c r="B47" s="39"/>
      <c r="C47" s="40"/>
      <c r="D47" s="40"/>
      <c r="E47" s="364" t="str">
        <f>E9</f>
        <v>01 - Stavební objekt</v>
      </c>
      <c r="F47" s="365"/>
      <c r="G47" s="365"/>
      <c r="H47" s="365"/>
      <c r="I47" s="116"/>
      <c r="J47" s="40"/>
      <c r="K47" s="43"/>
    </row>
    <row r="48" spans="2:11" s="1" customFormat="1" ht="6.95" customHeight="1">
      <c r="B48" s="39"/>
      <c r="C48" s="40"/>
      <c r="D48" s="40"/>
      <c r="E48" s="40"/>
      <c r="F48" s="40"/>
      <c r="G48" s="40"/>
      <c r="H48" s="40"/>
      <c r="I48" s="116"/>
      <c r="J48" s="40"/>
      <c r="K48" s="43"/>
    </row>
    <row r="49" spans="2:47" s="1" customFormat="1" ht="18" customHeight="1">
      <c r="B49" s="39"/>
      <c r="C49" s="35" t="s">
        <v>23</v>
      </c>
      <c r="D49" s="40"/>
      <c r="E49" s="40"/>
      <c r="F49" s="33" t="str">
        <f>F12</f>
        <v xml:space="preserve"> </v>
      </c>
      <c r="G49" s="40"/>
      <c r="H49" s="40"/>
      <c r="I49" s="117" t="s">
        <v>25</v>
      </c>
      <c r="J49" s="118" t="str">
        <f>IF(J12="","",J12)</f>
        <v>28.6.2017</v>
      </c>
      <c r="K49" s="43"/>
    </row>
    <row r="50" spans="2:47" s="1" customFormat="1" ht="6.95" customHeight="1">
      <c r="B50" s="39"/>
      <c r="C50" s="40"/>
      <c r="D50" s="40"/>
      <c r="E50" s="40"/>
      <c r="F50" s="40"/>
      <c r="G50" s="40"/>
      <c r="H50" s="40"/>
      <c r="I50" s="116"/>
      <c r="J50" s="40"/>
      <c r="K50" s="43"/>
    </row>
    <row r="51" spans="2:47" s="1" customFormat="1">
      <c r="B51" s="39"/>
      <c r="C51" s="35" t="s">
        <v>27</v>
      </c>
      <c r="D51" s="40"/>
      <c r="E51" s="40"/>
      <c r="F51" s="33" t="str">
        <f>E15</f>
        <v>SOUE, Vejprnická 56, 318 00 Plzeň</v>
      </c>
      <c r="G51" s="40"/>
      <c r="H51" s="40"/>
      <c r="I51" s="117" t="s">
        <v>33</v>
      </c>
      <c r="J51" s="33" t="str">
        <f>E21</f>
        <v>L.Beneda, Čižická 279, 332 09 Štěnovice</v>
      </c>
      <c r="K51" s="43"/>
    </row>
    <row r="52" spans="2:47" s="1" customFormat="1" ht="14.45" customHeight="1">
      <c r="B52" s="39"/>
      <c r="C52" s="35" t="s">
        <v>31</v>
      </c>
      <c r="D52" s="40"/>
      <c r="E52" s="40"/>
      <c r="F52" s="33" t="str">
        <f>IF(E18="","",E18)</f>
        <v/>
      </c>
      <c r="G52" s="40"/>
      <c r="H52" s="40"/>
      <c r="I52" s="116"/>
      <c r="J52" s="40"/>
      <c r="K52" s="43"/>
    </row>
    <row r="53" spans="2:47" s="1" customFormat="1" ht="10.35" customHeight="1">
      <c r="B53" s="39"/>
      <c r="C53" s="40"/>
      <c r="D53" s="40"/>
      <c r="E53" s="40"/>
      <c r="F53" s="40"/>
      <c r="G53" s="40"/>
      <c r="H53" s="40"/>
      <c r="I53" s="116"/>
      <c r="J53" s="40"/>
      <c r="K53" s="43"/>
    </row>
    <row r="54" spans="2:47" s="1" customFormat="1" ht="29.25" customHeight="1">
      <c r="B54" s="39"/>
      <c r="C54" s="142" t="s">
        <v>98</v>
      </c>
      <c r="D54" s="130"/>
      <c r="E54" s="130"/>
      <c r="F54" s="130"/>
      <c r="G54" s="130"/>
      <c r="H54" s="130"/>
      <c r="I54" s="143"/>
      <c r="J54" s="144" t="s">
        <v>99</v>
      </c>
      <c r="K54" s="145"/>
    </row>
    <row r="55" spans="2:47" s="1" customFormat="1" ht="10.35" customHeight="1">
      <c r="B55" s="39"/>
      <c r="C55" s="40"/>
      <c r="D55" s="40"/>
      <c r="E55" s="40"/>
      <c r="F55" s="40"/>
      <c r="G55" s="40"/>
      <c r="H55" s="40"/>
      <c r="I55" s="116"/>
      <c r="J55" s="40"/>
      <c r="K55" s="43"/>
    </row>
    <row r="56" spans="2:47" s="1" customFormat="1" ht="29.25" customHeight="1">
      <c r="B56" s="39"/>
      <c r="C56" s="146" t="s">
        <v>100</v>
      </c>
      <c r="D56" s="40"/>
      <c r="E56" s="40"/>
      <c r="F56" s="40"/>
      <c r="G56" s="40"/>
      <c r="H56" s="40"/>
      <c r="I56" s="116"/>
      <c r="J56" s="126">
        <f>J86</f>
        <v>0</v>
      </c>
      <c r="K56" s="43"/>
      <c r="AU56" s="22" t="s">
        <v>101</v>
      </c>
    </row>
    <row r="57" spans="2:47" s="7" customFormat="1" ht="24.95" customHeight="1">
      <c r="B57" s="147"/>
      <c r="C57" s="148"/>
      <c r="D57" s="149" t="s">
        <v>102</v>
      </c>
      <c r="E57" s="150"/>
      <c r="F57" s="150"/>
      <c r="G57" s="150"/>
      <c r="H57" s="150"/>
      <c r="I57" s="151"/>
      <c r="J57" s="152">
        <f>J87</f>
        <v>0</v>
      </c>
      <c r="K57" s="153"/>
    </row>
    <row r="58" spans="2:47" s="8" customFormat="1" ht="19.899999999999999" customHeight="1">
      <c r="B58" s="154"/>
      <c r="C58" s="155"/>
      <c r="D58" s="156" t="s">
        <v>103</v>
      </c>
      <c r="E58" s="157"/>
      <c r="F58" s="157"/>
      <c r="G58" s="157"/>
      <c r="H58" s="157"/>
      <c r="I58" s="158"/>
      <c r="J58" s="159">
        <f>J88</f>
        <v>0</v>
      </c>
      <c r="K58" s="160"/>
    </row>
    <row r="59" spans="2:47" s="8" customFormat="1" ht="19.899999999999999" customHeight="1">
      <c r="B59" s="154"/>
      <c r="C59" s="155"/>
      <c r="D59" s="156" t="s">
        <v>104</v>
      </c>
      <c r="E59" s="157"/>
      <c r="F59" s="157"/>
      <c r="G59" s="157"/>
      <c r="H59" s="157"/>
      <c r="I59" s="158"/>
      <c r="J59" s="159">
        <f>J94</f>
        <v>0</v>
      </c>
      <c r="K59" s="160"/>
    </row>
    <row r="60" spans="2:47" s="8" customFormat="1" ht="19.899999999999999" customHeight="1">
      <c r="B60" s="154"/>
      <c r="C60" s="155"/>
      <c r="D60" s="156" t="s">
        <v>105</v>
      </c>
      <c r="E60" s="157"/>
      <c r="F60" s="157"/>
      <c r="G60" s="157"/>
      <c r="H60" s="157"/>
      <c r="I60" s="158"/>
      <c r="J60" s="159">
        <f>J106</f>
        <v>0</v>
      </c>
      <c r="K60" s="160"/>
    </row>
    <row r="61" spans="2:47" s="8" customFormat="1" ht="19.899999999999999" customHeight="1">
      <c r="B61" s="154"/>
      <c r="C61" s="155"/>
      <c r="D61" s="156" t="s">
        <v>106</v>
      </c>
      <c r="E61" s="157"/>
      <c r="F61" s="157"/>
      <c r="G61" s="157"/>
      <c r="H61" s="157"/>
      <c r="I61" s="158"/>
      <c r="J61" s="159">
        <f>J109</f>
        <v>0</v>
      </c>
      <c r="K61" s="160"/>
    </row>
    <row r="62" spans="2:47" s="7" customFormat="1" ht="24.95" customHeight="1">
      <c r="B62" s="147"/>
      <c r="C62" s="148"/>
      <c r="D62" s="149" t="s">
        <v>107</v>
      </c>
      <c r="E62" s="150"/>
      <c r="F62" s="150"/>
      <c r="G62" s="150"/>
      <c r="H62" s="150"/>
      <c r="I62" s="151"/>
      <c r="J62" s="152">
        <f>J111</f>
        <v>0</v>
      </c>
      <c r="K62" s="153"/>
    </row>
    <row r="63" spans="2:47" s="8" customFormat="1" ht="19.899999999999999" customHeight="1">
      <c r="B63" s="154"/>
      <c r="C63" s="155"/>
      <c r="D63" s="156" t="s">
        <v>108</v>
      </c>
      <c r="E63" s="157"/>
      <c r="F63" s="157"/>
      <c r="G63" s="157"/>
      <c r="H63" s="157"/>
      <c r="I63" s="158"/>
      <c r="J63" s="159">
        <f>J112</f>
        <v>0</v>
      </c>
      <c r="K63" s="160"/>
    </row>
    <row r="64" spans="2:47" s="8" customFormat="1" ht="19.899999999999999" customHeight="1">
      <c r="B64" s="154"/>
      <c r="C64" s="155"/>
      <c r="D64" s="156" t="s">
        <v>109</v>
      </c>
      <c r="E64" s="157"/>
      <c r="F64" s="157"/>
      <c r="G64" s="157"/>
      <c r="H64" s="157"/>
      <c r="I64" s="158"/>
      <c r="J64" s="159">
        <f>J115</f>
        <v>0</v>
      </c>
      <c r="K64" s="160"/>
    </row>
    <row r="65" spans="2:12" s="8" customFormat="1" ht="19.899999999999999" customHeight="1">
      <c r="B65" s="154"/>
      <c r="C65" s="155"/>
      <c r="D65" s="156" t="s">
        <v>110</v>
      </c>
      <c r="E65" s="157"/>
      <c r="F65" s="157"/>
      <c r="G65" s="157"/>
      <c r="H65" s="157"/>
      <c r="I65" s="158"/>
      <c r="J65" s="159">
        <f>J125</f>
        <v>0</v>
      </c>
      <c r="K65" s="160"/>
    </row>
    <row r="66" spans="2:12" s="8" customFormat="1" ht="19.899999999999999" customHeight="1">
      <c r="B66" s="154"/>
      <c r="C66" s="155"/>
      <c r="D66" s="156" t="s">
        <v>111</v>
      </c>
      <c r="E66" s="157"/>
      <c r="F66" s="157"/>
      <c r="G66" s="157"/>
      <c r="H66" s="157"/>
      <c r="I66" s="158"/>
      <c r="J66" s="159">
        <f>J139</f>
        <v>0</v>
      </c>
      <c r="K66" s="160"/>
    </row>
    <row r="67" spans="2:12" s="1" customFormat="1" ht="21.75" customHeight="1">
      <c r="B67" s="39"/>
      <c r="C67" s="40"/>
      <c r="D67" s="40"/>
      <c r="E67" s="40"/>
      <c r="F67" s="40"/>
      <c r="G67" s="40"/>
      <c r="H67" s="40"/>
      <c r="I67" s="116"/>
      <c r="J67" s="40"/>
      <c r="K67" s="43"/>
    </row>
    <row r="68" spans="2:12" s="1" customFormat="1" ht="6.95" customHeight="1">
      <c r="B68" s="54"/>
      <c r="C68" s="55"/>
      <c r="D68" s="55"/>
      <c r="E68" s="55"/>
      <c r="F68" s="55"/>
      <c r="G68" s="55"/>
      <c r="H68" s="55"/>
      <c r="I68" s="137"/>
      <c r="J68" s="55"/>
      <c r="K68" s="56"/>
    </row>
    <row r="72" spans="2:12" s="1" customFormat="1" ht="6.95" customHeight="1">
      <c r="B72" s="57"/>
      <c r="C72" s="58"/>
      <c r="D72" s="58"/>
      <c r="E72" s="58"/>
      <c r="F72" s="58"/>
      <c r="G72" s="58"/>
      <c r="H72" s="58"/>
      <c r="I72" s="140"/>
      <c r="J72" s="58"/>
      <c r="K72" s="58"/>
      <c r="L72" s="59"/>
    </row>
    <row r="73" spans="2:12" s="1" customFormat="1" ht="36.950000000000003" customHeight="1">
      <c r="B73" s="39"/>
      <c r="C73" s="60" t="s">
        <v>112</v>
      </c>
      <c r="D73" s="61"/>
      <c r="E73" s="61"/>
      <c r="F73" s="61"/>
      <c r="G73" s="61"/>
      <c r="H73" s="61"/>
      <c r="I73" s="161"/>
      <c r="J73" s="61"/>
      <c r="K73" s="61"/>
      <c r="L73" s="59"/>
    </row>
    <row r="74" spans="2:12" s="1" customFormat="1" ht="6.95" customHeight="1">
      <c r="B74" s="39"/>
      <c r="C74" s="61"/>
      <c r="D74" s="61"/>
      <c r="E74" s="61"/>
      <c r="F74" s="61"/>
      <c r="G74" s="61"/>
      <c r="H74" s="61"/>
      <c r="I74" s="161"/>
      <c r="J74" s="61"/>
      <c r="K74" s="61"/>
      <c r="L74" s="59"/>
    </row>
    <row r="75" spans="2:12" s="1" customFormat="1" ht="14.45" customHeight="1">
      <c r="B75" s="39"/>
      <c r="C75" s="63" t="s">
        <v>18</v>
      </c>
      <c r="D75" s="61"/>
      <c r="E75" s="61"/>
      <c r="F75" s="61"/>
      <c r="G75" s="61"/>
      <c r="H75" s="61"/>
      <c r="I75" s="161"/>
      <c r="J75" s="61"/>
      <c r="K75" s="61"/>
      <c r="L75" s="59"/>
    </row>
    <row r="76" spans="2:12" s="1" customFormat="1" ht="22.5" customHeight="1">
      <c r="B76" s="39"/>
      <c r="C76" s="61"/>
      <c r="D76" s="61"/>
      <c r="E76" s="366" t="str">
        <f>E7</f>
        <v>5.ETAPA Havarijní stav malé tělocvičny č.2SOUE Plzeň</v>
      </c>
      <c r="F76" s="367"/>
      <c r="G76" s="367"/>
      <c r="H76" s="367"/>
      <c r="I76" s="161"/>
      <c r="J76" s="61"/>
      <c r="K76" s="61"/>
      <c r="L76" s="59"/>
    </row>
    <row r="77" spans="2:12" s="1" customFormat="1" ht="14.45" customHeight="1">
      <c r="B77" s="39"/>
      <c r="C77" s="63" t="s">
        <v>95</v>
      </c>
      <c r="D77" s="61"/>
      <c r="E77" s="61"/>
      <c r="F77" s="61"/>
      <c r="G77" s="61"/>
      <c r="H77" s="61"/>
      <c r="I77" s="161"/>
      <c r="J77" s="61"/>
      <c r="K77" s="61"/>
      <c r="L77" s="59"/>
    </row>
    <row r="78" spans="2:12" s="1" customFormat="1" ht="23.25" customHeight="1">
      <c r="B78" s="39"/>
      <c r="C78" s="61"/>
      <c r="D78" s="61"/>
      <c r="E78" s="342" t="str">
        <f>E9</f>
        <v>01 - Stavební objekt</v>
      </c>
      <c r="F78" s="368"/>
      <c r="G78" s="368"/>
      <c r="H78" s="368"/>
      <c r="I78" s="161"/>
      <c r="J78" s="61"/>
      <c r="K78" s="61"/>
      <c r="L78" s="59"/>
    </row>
    <row r="79" spans="2:12" s="1" customFormat="1" ht="6.95" customHeight="1">
      <c r="B79" s="39"/>
      <c r="C79" s="61"/>
      <c r="D79" s="61"/>
      <c r="E79" s="61"/>
      <c r="F79" s="61"/>
      <c r="G79" s="61"/>
      <c r="H79" s="61"/>
      <c r="I79" s="161"/>
      <c r="J79" s="61"/>
      <c r="K79" s="61"/>
      <c r="L79" s="59"/>
    </row>
    <row r="80" spans="2:12" s="1" customFormat="1" ht="18" customHeight="1">
      <c r="B80" s="39"/>
      <c r="C80" s="63" t="s">
        <v>23</v>
      </c>
      <c r="D80" s="61"/>
      <c r="E80" s="61"/>
      <c r="F80" s="162" t="str">
        <f>F12</f>
        <v xml:space="preserve"> </v>
      </c>
      <c r="G80" s="61"/>
      <c r="H80" s="61"/>
      <c r="I80" s="163" t="s">
        <v>25</v>
      </c>
      <c r="J80" s="71" t="str">
        <f>IF(J12="","",J12)</f>
        <v>28.6.2017</v>
      </c>
      <c r="K80" s="61"/>
      <c r="L80" s="59"/>
    </row>
    <row r="81" spans="2:65" s="1" customFormat="1" ht="6.95" customHeight="1">
      <c r="B81" s="39"/>
      <c r="C81" s="61"/>
      <c r="D81" s="61"/>
      <c r="E81" s="61"/>
      <c r="F81" s="61"/>
      <c r="G81" s="61"/>
      <c r="H81" s="61"/>
      <c r="I81" s="161"/>
      <c r="J81" s="61"/>
      <c r="K81" s="61"/>
      <c r="L81" s="59"/>
    </row>
    <row r="82" spans="2:65" s="1" customFormat="1">
      <c r="B82" s="39"/>
      <c r="C82" s="63" t="s">
        <v>27</v>
      </c>
      <c r="D82" s="61"/>
      <c r="E82" s="61"/>
      <c r="F82" s="162" t="str">
        <f>E15</f>
        <v>SOUE, Vejprnická 56, 318 00 Plzeň</v>
      </c>
      <c r="G82" s="61"/>
      <c r="H82" s="61"/>
      <c r="I82" s="163" t="s">
        <v>33</v>
      </c>
      <c r="J82" s="162" t="str">
        <f>E21</f>
        <v>L.Beneda, Čižická 279, 332 09 Štěnovice</v>
      </c>
      <c r="K82" s="61"/>
      <c r="L82" s="59"/>
    </row>
    <row r="83" spans="2:65" s="1" customFormat="1" ht="14.45" customHeight="1">
      <c r="B83" s="39"/>
      <c r="C83" s="63" t="s">
        <v>31</v>
      </c>
      <c r="D83" s="61"/>
      <c r="E83" s="61"/>
      <c r="F83" s="162" t="str">
        <f>IF(E18="","",E18)</f>
        <v/>
      </c>
      <c r="G83" s="61"/>
      <c r="H83" s="61"/>
      <c r="I83" s="161"/>
      <c r="J83" s="61"/>
      <c r="K83" s="61"/>
      <c r="L83" s="59"/>
    </row>
    <row r="84" spans="2:65" s="1" customFormat="1" ht="10.35" customHeight="1">
      <c r="B84" s="39"/>
      <c r="C84" s="61"/>
      <c r="D84" s="61"/>
      <c r="E84" s="61"/>
      <c r="F84" s="61"/>
      <c r="G84" s="61"/>
      <c r="H84" s="61"/>
      <c r="I84" s="161"/>
      <c r="J84" s="61"/>
      <c r="K84" s="61"/>
      <c r="L84" s="59"/>
    </row>
    <row r="85" spans="2:65" s="9" customFormat="1" ht="29.25" customHeight="1">
      <c r="B85" s="164"/>
      <c r="C85" s="165" t="s">
        <v>113</v>
      </c>
      <c r="D85" s="166" t="s">
        <v>59</v>
      </c>
      <c r="E85" s="166" t="s">
        <v>55</v>
      </c>
      <c r="F85" s="166" t="s">
        <v>114</v>
      </c>
      <c r="G85" s="166" t="s">
        <v>115</v>
      </c>
      <c r="H85" s="166" t="s">
        <v>116</v>
      </c>
      <c r="I85" s="167" t="s">
        <v>117</v>
      </c>
      <c r="J85" s="166" t="s">
        <v>99</v>
      </c>
      <c r="K85" s="168" t="s">
        <v>118</v>
      </c>
      <c r="L85" s="169"/>
      <c r="M85" s="79" t="s">
        <v>119</v>
      </c>
      <c r="N85" s="80" t="s">
        <v>44</v>
      </c>
      <c r="O85" s="80" t="s">
        <v>120</v>
      </c>
      <c r="P85" s="80" t="s">
        <v>121</v>
      </c>
      <c r="Q85" s="80" t="s">
        <v>122</v>
      </c>
      <c r="R85" s="80" t="s">
        <v>123</v>
      </c>
      <c r="S85" s="80" t="s">
        <v>124</v>
      </c>
      <c r="T85" s="81" t="s">
        <v>125</v>
      </c>
    </row>
    <row r="86" spans="2:65" s="1" customFormat="1" ht="29.25" customHeight="1">
      <c r="B86" s="39"/>
      <c r="C86" s="85" t="s">
        <v>100</v>
      </c>
      <c r="D86" s="61"/>
      <c r="E86" s="61"/>
      <c r="F86" s="61"/>
      <c r="G86" s="61"/>
      <c r="H86" s="61"/>
      <c r="I86" s="161"/>
      <c r="J86" s="170">
        <f>BK86</f>
        <v>0</v>
      </c>
      <c r="K86" s="61"/>
      <c r="L86" s="59"/>
      <c r="M86" s="82"/>
      <c r="N86" s="83"/>
      <c r="O86" s="83"/>
      <c r="P86" s="171">
        <f>P87+P111</f>
        <v>0</v>
      </c>
      <c r="Q86" s="83"/>
      <c r="R86" s="171">
        <f>R87+R111</f>
        <v>4.3889163299999998</v>
      </c>
      <c r="S86" s="83"/>
      <c r="T86" s="172">
        <f>T87+T111</f>
        <v>0.72048599000000002</v>
      </c>
      <c r="AT86" s="22" t="s">
        <v>73</v>
      </c>
      <c r="AU86" s="22" t="s">
        <v>101</v>
      </c>
      <c r="BK86" s="173">
        <f>BK87+BK111</f>
        <v>0</v>
      </c>
    </row>
    <row r="87" spans="2:65" s="10" customFormat="1" ht="37.35" customHeight="1">
      <c r="B87" s="174"/>
      <c r="C87" s="175"/>
      <c r="D87" s="176" t="s">
        <v>73</v>
      </c>
      <c r="E87" s="177" t="s">
        <v>126</v>
      </c>
      <c r="F87" s="177" t="s">
        <v>127</v>
      </c>
      <c r="G87" s="175"/>
      <c r="H87" s="175"/>
      <c r="I87" s="178"/>
      <c r="J87" s="179">
        <f>BK87</f>
        <v>0</v>
      </c>
      <c r="K87" s="175"/>
      <c r="L87" s="180"/>
      <c r="M87" s="181"/>
      <c r="N87" s="182"/>
      <c r="O87" s="182"/>
      <c r="P87" s="183">
        <f>P88+P94+P106+P109</f>
        <v>0</v>
      </c>
      <c r="Q87" s="182"/>
      <c r="R87" s="183">
        <f>R88+R94+R106+R109</f>
        <v>1.4044668</v>
      </c>
      <c r="S87" s="182"/>
      <c r="T87" s="184">
        <f>T88+T94+T106+T109</f>
        <v>0.37368000000000001</v>
      </c>
      <c r="AR87" s="185" t="s">
        <v>82</v>
      </c>
      <c r="AT87" s="186" t="s">
        <v>73</v>
      </c>
      <c r="AU87" s="186" t="s">
        <v>74</v>
      </c>
      <c r="AY87" s="185" t="s">
        <v>128</v>
      </c>
      <c r="BK87" s="187">
        <f>BK88+BK94+BK106+BK109</f>
        <v>0</v>
      </c>
    </row>
    <row r="88" spans="2:65" s="10" customFormat="1" ht="19.899999999999999" customHeight="1">
      <c r="B88" s="174"/>
      <c r="C88" s="175"/>
      <c r="D88" s="188" t="s">
        <v>73</v>
      </c>
      <c r="E88" s="189" t="s">
        <v>129</v>
      </c>
      <c r="F88" s="189" t="s">
        <v>130</v>
      </c>
      <c r="G88" s="175"/>
      <c r="H88" s="175"/>
      <c r="I88" s="178"/>
      <c r="J88" s="190">
        <f>BK88</f>
        <v>0</v>
      </c>
      <c r="K88" s="175"/>
      <c r="L88" s="180"/>
      <c r="M88" s="181"/>
      <c r="N88" s="182"/>
      <c r="O88" s="182"/>
      <c r="P88" s="183">
        <f>SUM(P89:P93)</f>
        <v>0</v>
      </c>
      <c r="Q88" s="182"/>
      <c r="R88" s="183">
        <f>SUM(R89:R93)</f>
        <v>6.136E-3</v>
      </c>
      <c r="S88" s="182"/>
      <c r="T88" s="184">
        <f>SUM(T89:T93)</f>
        <v>0</v>
      </c>
      <c r="AR88" s="185" t="s">
        <v>82</v>
      </c>
      <c r="AT88" s="186" t="s">
        <v>73</v>
      </c>
      <c r="AU88" s="186" t="s">
        <v>82</v>
      </c>
      <c r="AY88" s="185" t="s">
        <v>128</v>
      </c>
      <c r="BK88" s="187">
        <f>SUM(BK89:BK93)</f>
        <v>0</v>
      </c>
    </row>
    <row r="89" spans="2:65" s="1" customFormat="1" ht="31.5" customHeight="1">
      <c r="B89" s="39"/>
      <c r="C89" s="191" t="s">
        <v>82</v>
      </c>
      <c r="D89" s="191" t="s">
        <v>131</v>
      </c>
      <c r="E89" s="192" t="s">
        <v>132</v>
      </c>
      <c r="F89" s="193" t="s">
        <v>133</v>
      </c>
      <c r="G89" s="194" t="s">
        <v>134</v>
      </c>
      <c r="H89" s="195">
        <v>2</v>
      </c>
      <c r="I89" s="196"/>
      <c r="J89" s="197">
        <f>ROUND(I89*H89,2)</f>
        <v>0</v>
      </c>
      <c r="K89" s="193" t="s">
        <v>135</v>
      </c>
      <c r="L89" s="59"/>
      <c r="M89" s="198" t="s">
        <v>21</v>
      </c>
      <c r="N89" s="199" t="s">
        <v>45</v>
      </c>
      <c r="O89" s="40"/>
      <c r="P89" s="200">
        <f>O89*H89</f>
        <v>0</v>
      </c>
      <c r="Q89" s="200">
        <v>0</v>
      </c>
      <c r="R89" s="200">
        <f>Q89*H89</f>
        <v>0</v>
      </c>
      <c r="S89" s="200">
        <v>0</v>
      </c>
      <c r="T89" s="201">
        <f>S89*H89</f>
        <v>0</v>
      </c>
      <c r="AR89" s="22" t="s">
        <v>136</v>
      </c>
      <c r="AT89" s="22" t="s">
        <v>131</v>
      </c>
      <c r="AU89" s="22" t="s">
        <v>84</v>
      </c>
      <c r="AY89" s="22" t="s">
        <v>128</v>
      </c>
      <c r="BE89" s="202">
        <f>IF(N89="základní",J89,0)</f>
        <v>0</v>
      </c>
      <c r="BF89" s="202">
        <f>IF(N89="snížená",J89,0)</f>
        <v>0</v>
      </c>
      <c r="BG89" s="202">
        <f>IF(N89="zákl. přenesená",J89,0)</f>
        <v>0</v>
      </c>
      <c r="BH89" s="202">
        <f>IF(N89="sníž. přenesená",J89,0)</f>
        <v>0</v>
      </c>
      <c r="BI89" s="202">
        <f>IF(N89="nulová",J89,0)</f>
        <v>0</v>
      </c>
      <c r="BJ89" s="22" t="s">
        <v>82</v>
      </c>
      <c r="BK89" s="202">
        <f>ROUND(I89*H89,2)</f>
        <v>0</v>
      </c>
      <c r="BL89" s="22" t="s">
        <v>136</v>
      </c>
      <c r="BM89" s="22" t="s">
        <v>137</v>
      </c>
    </row>
    <row r="90" spans="2:65" s="1" customFormat="1" ht="31.5" customHeight="1">
      <c r="B90" s="39"/>
      <c r="C90" s="191" t="s">
        <v>84</v>
      </c>
      <c r="D90" s="191" t="s">
        <v>131</v>
      </c>
      <c r="E90" s="192" t="s">
        <v>138</v>
      </c>
      <c r="F90" s="193" t="s">
        <v>139</v>
      </c>
      <c r="G90" s="194" t="s">
        <v>134</v>
      </c>
      <c r="H90" s="195">
        <v>30</v>
      </c>
      <c r="I90" s="196"/>
      <c r="J90" s="197">
        <f>ROUND(I90*H90,2)</f>
        <v>0</v>
      </c>
      <c r="K90" s="193" t="s">
        <v>135</v>
      </c>
      <c r="L90" s="59"/>
      <c r="M90" s="198" t="s">
        <v>21</v>
      </c>
      <c r="N90" s="199" t="s">
        <v>45</v>
      </c>
      <c r="O90" s="40"/>
      <c r="P90" s="200">
        <f>O90*H90</f>
        <v>0</v>
      </c>
      <c r="Q90" s="200">
        <v>0</v>
      </c>
      <c r="R90" s="200">
        <f>Q90*H90</f>
        <v>0</v>
      </c>
      <c r="S90" s="200">
        <v>0</v>
      </c>
      <c r="T90" s="201">
        <f>S90*H90</f>
        <v>0</v>
      </c>
      <c r="AR90" s="22" t="s">
        <v>136</v>
      </c>
      <c r="AT90" s="22" t="s">
        <v>131</v>
      </c>
      <c r="AU90" s="22" t="s">
        <v>84</v>
      </c>
      <c r="AY90" s="22" t="s">
        <v>128</v>
      </c>
      <c r="BE90" s="202">
        <f>IF(N90="základní",J90,0)</f>
        <v>0</v>
      </c>
      <c r="BF90" s="202">
        <f>IF(N90="snížená",J90,0)</f>
        <v>0</v>
      </c>
      <c r="BG90" s="202">
        <f>IF(N90="zákl. přenesená",J90,0)</f>
        <v>0</v>
      </c>
      <c r="BH90" s="202">
        <f>IF(N90="sníž. přenesená",J90,0)</f>
        <v>0</v>
      </c>
      <c r="BI90" s="202">
        <f>IF(N90="nulová",J90,0)</f>
        <v>0</v>
      </c>
      <c r="BJ90" s="22" t="s">
        <v>82</v>
      </c>
      <c r="BK90" s="202">
        <f>ROUND(I90*H90,2)</f>
        <v>0</v>
      </c>
      <c r="BL90" s="22" t="s">
        <v>136</v>
      </c>
      <c r="BM90" s="22" t="s">
        <v>140</v>
      </c>
    </row>
    <row r="91" spans="2:65" s="11" customFormat="1" ht="13.5">
      <c r="B91" s="203"/>
      <c r="C91" s="204"/>
      <c r="D91" s="205" t="s">
        <v>141</v>
      </c>
      <c r="E91" s="204"/>
      <c r="F91" s="206" t="s">
        <v>142</v>
      </c>
      <c r="G91" s="204"/>
      <c r="H91" s="207">
        <v>30</v>
      </c>
      <c r="I91" s="208"/>
      <c r="J91" s="204"/>
      <c r="K91" s="204"/>
      <c r="L91" s="209"/>
      <c r="M91" s="210"/>
      <c r="N91" s="211"/>
      <c r="O91" s="211"/>
      <c r="P91" s="211"/>
      <c r="Q91" s="211"/>
      <c r="R91" s="211"/>
      <c r="S91" s="211"/>
      <c r="T91" s="212"/>
      <c r="AT91" s="213" t="s">
        <v>141</v>
      </c>
      <c r="AU91" s="213" t="s">
        <v>84</v>
      </c>
      <c r="AV91" s="11" t="s">
        <v>84</v>
      </c>
      <c r="AW91" s="11" t="s">
        <v>6</v>
      </c>
      <c r="AX91" s="11" t="s">
        <v>82</v>
      </c>
      <c r="AY91" s="213" t="s">
        <v>128</v>
      </c>
    </row>
    <row r="92" spans="2:65" s="1" customFormat="1" ht="31.5" customHeight="1">
      <c r="B92" s="39"/>
      <c r="C92" s="191" t="s">
        <v>143</v>
      </c>
      <c r="D92" s="191" t="s">
        <v>131</v>
      </c>
      <c r="E92" s="192" t="s">
        <v>144</v>
      </c>
      <c r="F92" s="193" t="s">
        <v>145</v>
      </c>
      <c r="G92" s="194" t="s">
        <v>134</v>
      </c>
      <c r="H92" s="195">
        <v>2</v>
      </c>
      <c r="I92" s="196"/>
      <c r="J92" s="197">
        <f>ROUND(I92*H92,2)</f>
        <v>0</v>
      </c>
      <c r="K92" s="193" t="s">
        <v>135</v>
      </c>
      <c r="L92" s="59"/>
      <c r="M92" s="198" t="s">
        <v>21</v>
      </c>
      <c r="N92" s="199" t="s">
        <v>45</v>
      </c>
      <c r="O92" s="40"/>
      <c r="P92" s="200">
        <f>O92*H92</f>
        <v>0</v>
      </c>
      <c r="Q92" s="200">
        <v>0</v>
      </c>
      <c r="R92" s="200">
        <f>Q92*H92</f>
        <v>0</v>
      </c>
      <c r="S92" s="200">
        <v>0</v>
      </c>
      <c r="T92" s="201">
        <f>S92*H92</f>
        <v>0</v>
      </c>
      <c r="AR92" s="22" t="s">
        <v>136</v>
      </c>
      <c r="AT92" s="22" t="s">
        <v>131</v>
      </c>
      <c r="AU92" s="22" t="s">
        <v>84</v>
      </c>
      <c r="AY92" s="22" t="s">
        <v>128</v>
      </c>
      <c r="BE92" s="202">
        <f>IF(N92="základní",J92,0)</f>
        <v>0</v>
      </c>
      <c r="BF92" s="202">
        <f>IF(N92="snížená",J92,0)</f>
        <v>0</v>
      </c>
      <c r="BG92" s="202">
        <f>IF(N92="zákl. přenesená",J92,0)</f>
        <v>0</v>
      </c>
      <c r="BH92" s="202">
        <f>IF(N92="sníž. přenesená",J92,0)</f>
        <v>0</v>
      </c>
      <c r="BI92" s="202">
        <f>IF(N92="nulová",J92,0)</f>
        <v>0</v>
      </c>
      <c r="BJ92" s="22" t="s">
        <v>82</v>
      </c>
      <c r="BK92" s="202">
        <f>ROUND(I92*H92,2)</f>
        <v>0</v>
      </c>
      <c r="BL92" s="22" t="s">
        <v>136</v>
      </c>
      <c r="BM92" s="22" t="s">
        <v>146</v>
      </c>
    </row>
    <row r="93" spans="2:65" s="1" customFormat="1" ht="31.5" customHeight="1">
      <c r="B93" s="39"/>
      <c r="C93" s="191" t="s">
        <v>136</v>
      </c>
      <c r="D93" s="191" t="s">
        <v>131</v>
      </c>
      <c r="E93" s="192" t="s">
        <v>147</v>
      </c>
      <c r="F93" s="193" t="s">
        <v>148</v>
      </c>
      <c r="G93" s="194" t="s">
        <v>149</v>
      </c>
      <c r="H93" s="195">
        <v>47.2</v>
      </c>
      <c r="I93" s="196"/>
      <c r="J93" s="197">
        <f>ROUND(I93*H93,2)</f>
        <v>0</v>
      </c>
      <c r="K93" s="193" t="s">
        <v>135</v>
      </c>
      <c r="L93" s="59"/>
      <c r="M93" s="198" t="s">
        <v>21</v>
      </c>
      <c r="N93" s="199" t="s">
        <v>45</v>
      </c>
      <c r="O93" s="40"/>
      <c r="P93" s="200">
        <f>O93*H93</f>
        <v>0</v>
      </c>
      <c r="Q93" s="200">
        <v>1.2999999999999999E-4</v>
      </c>
      <c r="R93" s="200">
        <f>Q93*H93</f>
        <v>6.136E-3</v>
      </c>
      <c r="S93" s="200">
        <v>0</v>
      </c>
      <c r="T93" s="201">
        <f>S93*H93</f>
        <v>0</v>
      </c>
      <c r="AR93" s="22" t="s">
        <v>136</v>
      </c>
      <c r="AT93" s="22" t="s">
        <v>131</v>
      </c>
      <c r="AU93" s="22" t="s">
        <v>84</v>
      </c>
      <c r="AY93" s="22" t="s">
        <v>128</v>
      </c>
      <c r="BE93" s="202">
        <f>IF(N93="základní",J93,0)</f>
        <v>0</v>
      </c>
      <c r="BF93" s="202">
        <f>IF(N93="snížená",J93,0)</f>
        <v>0</v>
      </c>
      <c r="BG93" s="202">
        <f>IF(N93="zákl. přenesená",J93,0)</f>
        <v>0</v>
      </c>
      <c r="BH93" s="202">
        <f>IF(N93="sníž. přenesená",J93,0)</f>
        <v>0</v>
      </c>
      <c r="BI93" s="202">
        <f>IF(N93="nulová",J93,0)</f>
        <v>0</v>
      </c>
      <c r="BJ93" s="22" t="s">
        <v>82</v>
      </c>
      <c r="BK93" s="202">
        <f>ROUND(I93*H93,2)</f>
        <v>0</v>
      </c>
      <c r="BL93" s="22" t="s">
        <v>136</v>
      </c>
      <c r="BM93" s="22" t="s">
        <v>150</v>
      </c>
    </row>
    <row r="94" spans="2:65" s="10" customFormat="1" ht="29.85" customHeight="1">
      <c r="B94" s="174"/>
      <c r="C94" s="175"/>
      <c r="D94" s="188" t="s">
        <v>73</v>
      </c>
      <c r="E94" s="189" t="s">
        <v>151</v>
      </c>
      <c r="F94" s="189" t="s">
        <v>152</v>
      </c>
      <c r="G94" s="175"/>
      <c r="H94" s="175"/>
      <c r="I94" s="178"/>
      <c r="J94" s="190">
        <f>BK94</f>
        <v>0</v>
      </c>
      <c r="K94" s="175"/>
      <c r="L94" s="180"/>
      <c r="M94" s="181"/>
      <c r="N94" s="182"/>
      <c r="O94" s="182"/>
      <c r="P94" s="183">
        <f>SUM(P95:P105)</f>
        <v>0</v>
      </c>
      <c r="Q94" s="182"/>
      <c r="R94" s="183">
        <f>SUM(R95:R105)</f>
        <v>1.3983308000000001</v>
      </c>
      <c r="S94" s="182"/>
      <c r="T94" s="184">
        <f>SUM(T95:T105)</f>
        <v>0</v>
      </c>
      <c r="AR94" s="185" t="s">
        <v>82</v>
      </c>
      <c r="AT94" s="186" t="s">
        <v>73</v>
      </c>
      <c r="AU94" s="186" t="s">
        <v>82</v>
      </c>
      <c r="AY94" s="185" t="s">
        <v>128</v>
      </c>
      <c r="BK94" s="187">
        <f>SUM(BK95:BK105)</f>
        <v>0</v>
      </c>
    </row>
    <row r="95" spans="2:65" s="1" customFormat="1" ht="44.25" customHeight="1">
      <c r="B95" s="39"/>
      <c r="C95" s="191" t="s">
        <v>153</v>
      </c>
      <c r="D95" s="191" t="s">
        <v>131</v>
      </c>
      <c r="E95" s="192" t="s">
        <v>154</v>
      </c>
      <c r="F95" s="193" t="s">
        <v>155</v>
      </c>
      <c r="G95" s="194" t="s">
        <v>149</v>
      </c>
      <c r="H95" s="195">
        <v>81</v>
      </c>
      <c r="I95" s="196"/>
      <c r="J95" s="197">
        <f>ROUND(I95*H95,2)</f>
        <v>0</v>
      </c>
      <c r="K95" s="193" t="s">
        <v>21</v>
      </c>
      <c r="L95" s="59"/>
      <c r="M95" s="198" t="s">
        <v>21</v>
      </c>
      <c r="N95" s="199" t="s">
        <v>45</v>
      </c>
      <c r="O95" s="40"/>
      <c r="P95" s="200">
        <f>O95*H95</f>
        <v>0</v>
      </c>
      <c r="Q95" s="200">
        <v>5.0000000000000001E-3</v>
      </c>
      <c r="R95" s="200">
        <f>Q95*H95</f>
        <v>0.40500000000000003</v>
      </c>
      <c r="S95" s="200">
        <v>0</v>
      </c>
      <c r="T95" s="201">
        <f>S95*H95</f>
        <v>0</v>
      </c>
      <c r="AR95" s="22" t="s">
        <v>136</v>
      </c>
      <c r="AT95" s="22" t="s">
        <v>131</v>
      </c>
      <c r="AU95" s="22" t="s">
        <v>84</v>
      </c>
      <c r="AY95" s="22" t="s">
        <v>128</v>
      </c>
      <c r="BE95" s="202">
        <f>IF(N95="základní",J95,0)</f>
        <v>0</v>
      </c>
      <c r="BF95" s="202">
        <f>IF(N95="snížená",J95,0)</f>
        <v>0</v>
      </c>
      <c r="BG95" s="202">
        <f>IF(N95="zákl. přenesená",J95,0)</f>
        <v>0</v>
      </c>
      <c r="BH95" s="202">
        <f>IF(N95="sníž. přenesená",J95,0)</f>
        <v>0</v>
      </c>
      <c r="BI95" s="202">
        <f>IF(N95="nulová",J95,0)</f>
        <v>0</v>
      </c>
      <c r="BJ95" s="22" t="s">
        <v>82</v>
      </c>
      <c r="BK95" s="202">
        <f>ROUND(I95*H95,2)</f>
        <v>0</v>
      </c>
      <c r="BL95" s="22" t="s">
        <v>136</v>
      </c>
      <c r="BM95" s="22" t="s">
        <v>156</v>
      </c>
    </row>
    <row r="96" spans="2:65" s="11" customFormat="1" ht="13.5">
      <c r="B96" s="203"/>
      <c r="C96" s="204"/>
      <c r="D96" s="205" t="s">
        <v>141</v>
      </c>
      <c r="E96" s="214" t="s">
        <v>21</v>
      </c>
      <c r="F96" s="206" t="s">
        <v>157</v>
      </c>
      <c r="G96" s="204"/>
      <c r="H96" s="207">
        <v>81</v>
      </c>
      <c r="I96" s="208"/>
      <c r="J96" s="204"/>
      <c r="K96" s="204"/>
      <c r="L96" s="209"/>
      <c r="M96" s="210"/>
      <c r="N96" s="211"/>
      <c r="O96" s="211"/>
      <c r="P96" s="211"/>
      <c r="Q96" s="211"/>
      <c r="R96" s="211"/>
      <c r="S96" s="211"/>
      <c r="T96" s="212"/>
      <c r="AT96" s="213" t="s">
        <v>141</v>
      </c>
      <c r="AU96" s="213" t="s">
        <v>84</v>
      </c>
      <c r="AV96" s="11" t="s">
        <v>84</v>
      </c>
      <c r="AW96" s="11" t="s">
        <v>37</v>
      </c>
      <c r="AX96" s="11" t="s">
        <v>74</v>
      </c>
      <c r="AY96" s="213" t="s">
        <v>128</v>
      </c>
    </row>
    <row r="97" spans="2:65" s="1" customFormat="1" ht="31.5" customHeight="1">
      <c r="B97" s="39"/>
      <c r="C97" s="191" t="s">
        <v>158</v>
      </c>
      <c r="D97" s="191" t="s">
        <v>131</v>
      </c>
      <c r="E97" s="192" t="s">
        <v>159</v>
      </c>
      <c r="F97" s="193" t="s">
        <v>160</v>
      </c>
      <c r="G97" s="194" t="s">
        <v>134</v>
      </c>
      <c r="H97" s="195">
        <v>2</v>
      </c>
      <c r="I97" s="196"/>
      <c r="J97" s="197">
        <f t="shared" ref="J97:J104" si="0">ROUND(I97*H97,2)</f>
        <v>0</v>
      </c>
      <c r="K97" s="193" t="s">
        <v>21</v>
      </c>
      <c r="L97" s="59"/>
      <c r="M97" s="198" t="s">
        <v>21</v>
      </c>
      <c r="N97" s="199" t="s">
        <v>45</v>
      </c>
      <c r="O97" s="40"/>
      <c r="P97" s="200">
        <f t="shared" ref="P97:P104" si="1">O97*H97</f>
        <v>0</v>
      </c>
      <c r="Q97" s="200">
        <v>0.1</v>
      </c>
      <c r="R97" s="200">
        <f t="shared" ref="R97:R104" si="2">Q97*H97</f>
        <v>0.2</v>
      </c>
      <c r="S97" s="200">
        <v>0</v>
      </c>
      <c r="T97" s="201">
        <f t="shared" ref="T97:T104" si="3">S97*H97</f>
        <v>0</v>
      </c>
      <c r="AR97" s="22" t="s">
        <v>136</v>
      </c>
      <c r="AT97" s="22" t="s">
        <v>131</v>
      </c>
      <c r="AU97" s="22" t="s">
        <v>84</v>
      </c>
      <c r="AY97" s="22" t="s">
        <v>128</v>
      </c>
      <c r="BE97" s="202">
        <f t="shared" ref="BE97:BE104" si="4">IF(N97="základní",J97,0)</f>
        <v>0</v>
      </c>
      <c r="BF97" s="202">
        <f t="shared" ref="BF97:BF104" si="5">IF(N97="snížená",J97,0)</f>
        <v>0</v>
      </c>
      <c r="BG97" s="202">
        <f t="shared" ref="BG97:BG104" si="6">IF(N97="zákl. přenesená",J97,0)</f>
        <v>0</v>
      </c>
      <c r="BH97" s="202">
        <f t="shared" ref="BH97:BH104" si="7">IF(N97="sníž. přenesená",J97,0)</f>
        <v>0</v>
      </c>
      <c r="BI97" s="202">
        <f t="shared" ref="BI97:BI104" si="8">IF(N97="nulová",J97,0)</f>
        <v>0</v>
      </c>
      <c r="BJ97" s="22" t="s">
        <v>82</v>
      </c>
      <c r="BK97" s="202">
        <f t="shared" ref="BK97:BK104" si="9">ROUND(I97*H97,2)</f>
        <v>0</v>
      </c>
      <c r="BL97" s="22" t="s">
        <v>136</v>
      </c>
      <c r="BM97" s="22" t="s">
        <v>161</v>
      </c>
    </row>
    <row r="98" spans="2:65" s="1" customFormat="1" ht="44.25" customHeight="1">
      <c r="B98" s="39"/>
      <c r="C98" s="191" t="s">
        <v>162</v>
      </c>
      <c r="D98" s="191" t="s">
        <v>131</v>
      </c>
      <c r="E98" s="192" t="s">
        <v>163</v>
      </c>
      <c r="F98" s="193" t="s">
        <v>164</v>
      </c>
      <c r="G98" s="194" t="s">
        <v>134</v>
      </c>
      <c r="H98" s="195">
        <v>2</v>
      </c>
      <c r="I98" s="196"/>
      <c r="J98" s="197">
        <f t="shared" si="0"/>
        <v>0</v>
      </c>
      <c r="K98" s="193" t="s">
        <v>21</v>
      </c>
      <c r="L98" s="59"/>
      <c r="M98" s="198" t="s">
        <v>21</v>
      </c>
      <c r="N98" s="199" t="s">
        <v>45</v>
      </c>
      <c r="O98" s="40"/>
      <c r="P98" s="200">
        <f t="shared" si="1"/>
        <v>0</v>
      </c>
      <c r="Q98" s="200">
        <v>0.1</v>
      </c>
      <c r="R98" s="200">
        <f t="shared" si="2"/>
        <v>0.2</v>
      </c>
      <c r="S98" s="200">
        <v>0</v>
      </c>
      <c r="T98" s="201">
        <f t="shared" si="3"/>
        <v>0</v>
      </c>
      <c r="AR98" s="22" t="s">
        <v>136</v>
      </c>
      <c r="AT98" s="22" t="s">
        <v>131</v>
      </c>
      <c r="AU98" s="22" t="s">
        <v>84</v>
      </c>
      <c r="AY98" s="22" t="s">
        <v>128</v>
      </c>
      <c r="BE98" s="202">
        <f t="shared" si="4"/>
        <v>0</v>
      </c>
      <c r="BF98" s="202">
        <f t="shared" si="5"/>
        <v>0</v>
      </c>
      <c r="BG98" s="202">
        <f t="shared" si="6"/>
        <v>0</v>
      </c>
      <c r="BH98" s="202">
        <f t="shared" si="7"/>
        <v>0</v>
      </c>
      <c r="BI98" s="202">
        <f t="shared" si="8"/>
        <v>0</v>
      </c>
      <c r="BJ98" s="22" t="s">
        <v>82</v>
      </c>
      <c r="BK98" s="202">
        <f t="shared" si="9"/>
        <v>0</v>
      </c>
      <c r="BL98" s="22" t="s">
        <v>136</v>
      </c>
      <c r="BM98" s="22" t="s">
        <v>165</v>
      </c>
    </row>
    <row r="99" spans="2:65" s="1" customFormat="1" ht="22.5" customHeight="1">
      <c r="B99" s="39"/>
      <c r="C99" s="191" t="s">
        <v>166</v>
      </c>
      <c r="D99" s="191" t="s">
        <v>131</v>
      </c>
      <c r="E99" s="192" t="s">
        <v>167</v>
      </c>
      <c r="F99" s="193" t="s">
        <v>168</v>
      </c>
      <c r="G99" s="194" t="s">
        <v>134</v>
      </c>
      <c r="H99" s="195">
        <v>4</v>
      </c>
      <c r="I99" s="196"/>
      <c r="J99" s="197">
        <f t="shared" si="0"/>
        <v>0</v>
      </c>
      <c r="K99" s="193" t="s">
        <v>21</v>
      </c>
      <c r="L99" s="59"/>
      <c r="M99" s="198" t="s">
        <v>21</v>
      </c>
      <c r="N99" s="199" t="s">
        <v>45</v>
      </c>
      <c r="O99" s="40"/>
      <c r="P99" s="200">
        <f t="shared" si="1"/>
        <v>0</v>
      </c>
      <c r="Q99" s="200">
        <v>0.1</v>
      </c>
      <c r="R99" s="200">
        <f t="shared" si="2"/>
        <v>0.4</v>
      </c>
      <c r="S99" s="200">
        <v>0</v>
      </c>
      <c r="T99" s="201">
        <f t="shared" si="3"/>
        <v>0</v>
      </c>
      <c r="AR99" s="22" t="s">
        <v>136</v>
      </c>
      <c r="AT99" s="22" t="s">
        <v>131</v>
      </c>
      <c r="AU99" s="22" t="s">
        <v>84</v>
      </c>
      <c r="AY99" s="22" t="s">
        <v>128</v>
      </c>
      <c r="BE99" s="202">
        <f t="shared" si="4"/>
        <v>0</v>
      </c>
      <c r="BF99" s="202">
        <f t="shared" si="5"/>
        <v>0</v>
      </c>
      <c r="BG99" s="202">
        <f t="shared" si="6"/>
        <v>0</v>
      </c>
      <c r="BH99" s="202">
        <f t="shared" si="7"/>
        <v>0</v>
      </c>
      <c r="BI99" s="202">
        <f t="shared" si="8"/>
        <v>0</v>
      </c>
      <c r="BJ99" s="22" t="s">
        <v>82</v>
      </c>
      <c r="BK99" s="202">
        <f t="shared" si="9"/>
        <v>0</v>
      </c>
      <c r="BL99" s="22" t="s">
        <v>136</v>
      </c>
      <c r="BM99" s="22" t="s">
        <v>169</v>
      </c>
    </row>
    <row r="100" spans="2:65" s="1" customFormat="1" ht="22.5" customHeight="1">
      <c r="B100" s="39"/>
      <c r="C100" s="191" t="s">
        <v>170</v>
      </c>
      <c r="D100" s="191" t="s">
        <v>131</v>
      </c>
      <c r="E100" s="192" t="s">
        <v>171</v>
      </c>
      <c r="F100" s="193" t="s">
        <v>172</v>
      </c>
      <c r="G100" s="194" t="s">
        <v>134</v>
      </c>
      <c r="H100" s="195">
        <v>2</v>
      </c>
      <c r="I100" s="196"/>
      <c r="J100" s="197">
        <f t="shared" si="0"/>
        <v>0</v>
      </c>
      <c r="K100" s="193" t="s">
        <v>21</v>
      </c>
      <c r="L100" s="59"/>
      <c r="M100" s="198" t="s">
        <v>21</v>
      </c>
      <c r="N100" s="199" t="s">
        <v>45</v>
      </c>
      <c r="O100" s="40"/>
      <c r="P100" s="200">
        <f t="shared" si="1"/>
        <v>0</v>
      </c>
      <c r="Q100" s="200">
        <v>0.05</v>
      </c>
      <c r="R100" s="200">
        <f t="shared" si="2"/>
        <v>0.1</v>
      </c>
      <c r="S100" s="200">
        <v>0</v>
      </c>
      <c r="T100" s="201">
        <f t="shared" si="3"/>
        <v>0</v>
      </c>
      <c r="AR100" s="22" t="s">
        <v>136</v>
      </c>
      <c r="AT100" s="22" t="s">
        <v>131</v>
      </c>
      <c r="AU100" s="22" t="s">
        <v>84</v>
      </c>
      <c r="AY100" s="22" t="s">
        <v>128</v>
      </c>
      <c r="BE100" s="202">
        <f t="shared" si="4"/>
        <v>0</v>
      </c>
      <c r="BF100" s="202">
        <f t="shared" si="5"/>
        <v>0</v>
      </c>
      <c r="BG100" s="202">
        <f t="shared" si="6"/>
        <v>0</v>
      </c>
      <c r="BH100" s="202">
        <f t="shared" si="7"/>
        <v>0</v>
      </c>
      <c r="BI100" s="202">
        <f t="shared" si="8"/>
        <v>0</v>
      </c>
      <c r="BJ100" s="22" t="s">
        <v>82</v>
      </c>
      <c r="BK100" s="202">
        <f t="shared" si="9"/>
        <v>0</v>
      </c>
      <c r="BL100" s="22" t="s">
        <v>136</v>
      </c>
      <c r="BM100" s="22" t="s">
        <v>173</v>
      </c>
    </row>
    <row r="101" spans="2:65" s="1" customFormat="1" ht="22.5" customHeight="1">
      <c r="B101" s="39"/>
      <c r="C101" s="191" t="s">
        <v>174</v>
      </c>
      <c r="D101" s="191" t="s">
        <v>131</v>
      </c>
      <c r="E101" s="192" t="s">
        <v>175</v>
      </c>
      <c r="F101" s="193" t="s">
        <v>176</v>
      </c>
      <c r="G101" s="194" t="s">
        <v>134</v>
      </c>
      <c r="H101" s="195">
        <v>1</v>
      </c>
      <c r="I101" s="196"/>
      <c r="J101" s="197">
        <f t="shared" si="0"/>
        <v>0</v>
      </c>
      <c r="K101" s="193" t="s">
        <v>21</v>
      </c>
      <c r="L101" s="59"/>
      <c r="M101" s="198" t="s">
        <v>21</v>
      </c>
      <c r="N101" s="199" t="s">
        <v>45</v>
      </c>
      <c r="O101" s="40"/>
      <c r="P101" s="200">
        <f t="shared" si="1"/>
        <v>0</v>
      </c>
      <c r="Q101" s="200">
        <v>1.4999999999999999E-2</v>
      </c>
      <c r="R101" s="200">
        <f t="shared" si="2"/>
        <v>1.4999999999999999E-2</v>
      </c>
      <c r="S101" s="200">
        <v>0</v>
      </c>
      <c r="T101" s="201">
        <f t="shared" si="3"/>
        <v>0</v>
      </c>
      <c r="AR101" s="22" t="s">
        <v>136</v>
      </c>
      <c r="AT101" s="22" t="s">
        <v>131</v>
      </c>
      <c r="AU101" s="22" t="s">
        <v>84</v>
      </c>
      <c r="AY101" s="22" t="s">
        <v>128</v>
      </c>
      <c r="BE101" s="202">
        <f t="shared" si="4"/>
        <v>0</v>
      </c>
      <c r="BF101" s="202">
        <f t="shared" si="5"/>
        <v>0</v>
      </c>
      <c r="BG101" s="202">
        <f t="shared" si="6"/>
        <v>0</v>
      </c>
      <c r="BH101" s="202">
        <f t="shared" si="7"/>
        <v>0</v>
      </c>
      <c r="BI101" s="202">
        <f t="shared" si="8"/>
        <v>0</v>
      </c>
      <c r="BJ101" s="22" t="s">
        <v>82</v>
      </c>
      <c r="BK101" s="202">
        <f t="shared" si="9"/>
        <v>0</v>
      </c>
      <c r="BL101" s="22" t="s">
        <v>136</v>
      </c>
      <c r="BM101" s="22" t="s">
        <v>177</v>
      </c>
    </row>
    <row r="102" spans="2:65" s="1" customFormat="1" ht="22.5" customHeight="1">
      <c r="B102" s="39"/>
      <c r="C102" s="191" t="s">
        <v>178</v>
      </c>
      <c r="D102" s="191" t="s">
        <v>131</v>
      </c>
      <c r="E102" s="192" t="s">
        <v>179</v>
      </c>
      <c r="F102" s="193" t="s">
        <v>180</v>
      </c>
      <c r="G102" s="194" t="s">
        <v>134</v>
      </c>
      <c r="H102" s="195">
        <v>1</v>
      </c>
      <c r="I102" s="196"/>
      <c r="J102" s="197">
        <f t="shared" si="0"/>
        <v>0</v>
      </c>
      <c r="K102" s="193" t="s">
        <v>21</v>
      </c>
      <c r="L102" s="59"/>
      <c r="M102" s="198" t="s">
        <v>21</v>
      </c>
      <c r="N102" s="199" t="s">
        <v>45</v>
      </c>
      <c r="O102" s="40"/>
      <c r="P102" s="200">
        <f t="shared" si="1"/>
        <v>0</v>
      </c>
      <c r="Q102" s="200">
        <v>1.4999999999999999E-2</v>
      </c>
      <c r="R102" s="200">
        <f t="shared" si="2"/>
        <v>1.4999999999999999E-2</v>
      </c>
      <c r="S102" s="200">
        <v>0</v>
      </c>
      <c r="T102" s="201">
        <f t="shared" si="3"/>
        <v>0</v>
      </c>
      <c r="AR102" s="22" t="s">
        <v>136</v>
      </c>
      <c r="AT102" s="22" t="s">
        <v>131</v>
      </c>
      <c r="AU102" s="22" t="s">
        <v>84</v>
      </c>
      <c r="AY102" s="22" t="s">
        <v>128</v>
      </c>
      <c r="BE102" s="202">
        <f t="shared" si="4"/>
        <v>0</v>
      </c>
      <c r="BF102" s="202">
        <f t="shared" si="5"/>
        <v>0</v>
      </c>
      <c r="BG102" s="202">
        <f t="shared" si="6"/>
        <v>0</v>
      </c>
      <c r="BH102" s="202">
        <f t="shared" si="7"/>
        <v>0</v>
      </c>
      <c r="BI102" s="202">
        <f t="shared" si="8"/>
        <v>0</v>
      </c>
      <c r="BJ102" s="22" t="s">
        <v>82</v>
      </c>
      <c r="BK102" s="202">
        <f t="shared" si="9"/>
        <v>0</v>
      </c>
      <c r="BL102" s="22" t="s">
        <v>136</v>
      </c>
      <c r="BM102" s="22" t="s">
        <v>181</v>
      </c>
    </row>
    <row r="103" spans="2:65" s="1" customFormat="1" ht="31.5" customHeight="1">
      <c r="B103" s="39"/>
      <c r="C103" s="191" t="s">
        <v>182</v>
      </c>
      <c r="D103" s="191" t="s">
        <v>131</v>
      </c>
      <c r="E103" s="192" t="s">
        <v>183</v>
      </c>
      <c r="F103" s="193" t="s">
        <v>184</v>
      </c>
      <c r="G103" s="194" t="s">
        <v>134</v>
      </c>
      <c r="H103" s="195">
        <v>2</v>
      </c>
      <c r="I103" s="196"/>
      <c r="J103" s="197">
        <f t="shared" si="0"/>
        <v>0</v>
      </c>
      <c r="K103" s="193" t="s">
        <v>21</v>
      </c>
      <c r="L103" s="59"/>
      <c r="M103" s="198" t="s">
        <v>21</v>
      </c>
      <c r="N103" s="199" t="s">
        <v>45</v>
      </c>
      <c r="O103" s="40"/>
      <c r="P103" s="200">
        <f t="shared" si="1"/>
        <v>0</v>
      </c>
      <c r="Q103" s="200">
        <v>0.02</v>
      </c>
      <c r="R103" s="200">
        <f t="shared" si="2"/>
        <v>0.04</v>
      </c>
      <c r="S103" s="200">
        <v>0</v>
      </c>
      <c r="T103" s="201">
        <f t="shared" si="3"/>
        <v>0</v>
      </c>
      <c r="AR103" s="22" t="s">
        <v>136</v>
      </c>
      <c r="AT103" s="22" t="s">
        <v>131</v>
      </c>
      <c r="AU103" s="22" t="s">
        <v>84</v>
      </c>
      <c r="AY103" s="22" t="s">
        <v>128</v>
      </c>
      <c r="BE103" s="202">
        <f t="shared" si="4"/>
        <v>0</v>
      </c>
      <c r="BF103" s="202">
        <f t="shared" si="5"/>
        <v>0</v>
      </c>
      <c r="BG103" s="202">
        <f t="shared" si="6"/>
        <v>0</v>
      </c>
      <c r="BH103" s="202">
        <f t="shared" si="7"/>
        <v>0</v>
      </c>
      <c r="BI103" s="202">
        <f t="shared" si="8"/>
        <v>0</v>
      </c>
      <c r="BJ103" s="22" t="s">
        <v>82</v>
      </c>
      <c r="BK103" s="202">
        <f t="shared" si="9"/>
        <v>0</v>
      </c>
      <c r="BL103" s="22" t="s">
        <v>136</v>
      </c>
      <c r="BM103" s="22" t="s">
        <v>185</v>
      </c>
    </row>
    <row r="104" spans="2:65" s="1" customFormat="1" ht="57" customHeight="1">
      <c r="B104" s="39"/>
      <c r="C104" s="191" t="s">
        <v>186</v>
      </c>
      <c r="D104" s="191" t="s">
        <v>131</v>
      </c>
      <c r="E104" s="192" t="s">
        <v>187</v>
      </c>
      <c r="F104" s="193" t="s">
        <v>188</v>
      </c>
      <c r="G104" s="194" t="s">
        <v>149</v>
      </c>
      <c r="H104" s="195">
        <v>583.27</v>
      </c>
      <c r="I104" s="196"/>
      <c r="J104" s="197">
        <f t="shared" si="0"/>
        <v>0</v>
      </c>
      <c r="K104" s="193" t="s">
        <v>135</v>
      </c>
      <c r="L104" s="59"/>
      <c r="M104" s="198" t="s">
        <v>21</v>
      </c>
      <c r="N104" s="199" t="s">
        <v>45</v>
      </c>
      <c r="O104" s="40"/>
      <c r="P104" s="200">
        <f t="shared" si="1"/>
        <v>0</v>
      </c>
      <c r="Q104" s="200">
        <v>4.0000000000000003E-5</v>
      </c>
      <c r="R104" s="200">
        <f t="shared" si="2"/>
        <v>2.3330800000000002E-2</v>
      </c>
      <c r="S104" s="200">
        <v>0</v>
      </c>
      <c r="T104" s="201">
        <f t="shared" si="3"/>
        <v>0</v>
      </c>
      <c r="AR104" s="22" t="s">
        <v>136</v>
      </c>
      <c r="AT104" s="22" t="s">
        <v>131</v>
      </c>
      <c r="AU104" s="22" t="s">
        <v>84</v>
      </c>
      <c r="AY104" s="22" t="s">
        <v>128</v>
      </c>
      <c r="BE104" s="202">
        <f t="shared" si="4"/>
        <v>0</v>
      </c>
      <c r="BF104" s="202">
        <f t="shared" si="5"/>
        <v>0</v>
      </c>
      <c r="BG104" s="202">
        <f t="shared" si="6"/>
        <v>0</v>
      </c>
      <c r="BH104" s="202">
        <f t="shared" si="7"/>
        <v>0</v>
      </c>
      <c r="BI104" s="202">
        <f t="shared" si="8"/>
        <v>0</v>
      </c>
      <c r="BJ104" s="22" t="s">
        <v>82</v>
      </c>
      <c r="BK104" s="202">
        <f t="shared" si="9"/>
        <v>0</v>
      </c>
      <c r="BL104" s="22" t="s">
        <v>136</v>
      </c>
      <c r="BM104" s="22" t="s">
        <v>189</v>
      </c>
    </row>
    <row r="105" spans="2:65" s="11" customFormat="1" ht="13.5">
      <c r="B105" s="203"/>
      <c r="C105" s="204"/>
      <c r="D105" s="215" t="s">
        <v>141</v>
      </c>
      <c r="E105" s="216" t="s">
        <v>21</v>
      </c>
      <c r="F105" s="217" t="s">
        <v>190</v>
      </c>
      <c r="G105" s="204"/>
      <c r="H105" s="218">
        <v>583.27</v>
      </c>
      <c r="I105" s="208"/>
      <c r="J105" s="204"/>
      <c r="K105" s="204"/>
      <c r="L105" s="209"/>
      <c r="M105" s="210"/>
      <c r="N105" s="211"/>
      <c r="O105" s="211"/>
      <c r="P105" s="211"/>
      <c r="Q105" s="211"/>
      <c r="R105" s="211"/>
      <c r="S105" s="211"/>
      <c r="T105" s="212"/>
      <c r="AT105" s="213" t="s">
        <v>141</v>
      </c>
      <c r="AU105" s="213" t="s">
        <v>84</v>
      </c>
      <c r="AV105" s="11" t="s">
        <v>84</v>
      </c>
      <c r="AW105" s="11" t="s">
        <v>37</v>
      </c>
      <c r="AX105" s="11" t="s">
        <v>74</v>
      </c>
      <c r="AY105" s="213" t="s">
        <v>128</v>
      </c>
    </row>
    <row r="106" spans="2:65" s="10" customFormat="1" ht="29.85" customHeight="1">
      <c r="B106" s="174"/>
      <c r="C106" s="175"/>
      <c r="D106" s="188" t="s">
        <v>73</v>
      </c>
      <c r="E106" s="189" t="s">
        <v>191</v>
      </c>
      <c r="F106" s="189" t="s">
        <v>192</v>
      </c>
      <c r="G106" s="175"/>
      <c r="H106" s="175"/>
      <c r="I106" s="178"/>
      <c r="J106" s="190">
        <f>BK106</f>
        <v>0</v>
      </c>
      <c r="K106" s="175"/>
      <c r="L106" s="180"/>
      <c r="M106" s="181"/>
      <c r="N106" s="182"/>
      <c r="O106" s="182"/>
      <c r="P106" s="183">
        <f>SUM(P107:P108)</f>
        <v>0</v>
      </c>
      <c r="Q106" s="182"/>
      <c r="R106" s="183">
        <f>SUM(R107:R108)</f>
        <v>0</v>
      </c>
      <c r="S106" s="182"/>
      <c r="T106" s="184">
        <f>SUM(T107:T108)</f>
        <v>0.37368000000000001</v>
      </c>
      <c r="AR106" s="185" t="s">
        <v>82</v>
      </c>
      <c r="AT106" s="186" t="s">
        <v>73</v>
      </c>
      <c r="AU106" s="186" t="s">
        <v>82</v>
      </c>
      <c r="AY106" s="185" t="s">
        <v>128</v>
      </c>
      <c r="BK106" s="187">
        <f>SUM(BK107:BK108)</f>
        <v>0</v>
      </c>
    </row>
    <row r="107" spans="2:65" s="1" customFormat="1" ht="22.5" customHeight="1">
      <c r="B107" s="39"/>
      <c r="C107" s="191" t="s">
        <v>193</v>
      </c>
      <c r="D107" s="191" t="s">
        <v>131</v>
      </c>
      <c r="E107" s="192" t="s">
        <v>194</v>
      </c>
      <c r="F107" s="193" t="s">
        <v>195</v>
      </c>
      <c r="G107" s="194" t="s">
        <v>149</v>
      </c>
      <c r="H107" s="195">
        <v>20.76</v>
      </c>
      <c r="I107" s="196"/>
      <c r="J107" s="197">
        <f>ROUND(I107*H107,2)</f>
        <v>0</v>
      </c>
      <c r="K107" s="193" t="s">
        <v>135</v>
      </c>
      <c r="L107" s="59"/>
      <c r="M107" s="198" t="s">
        <v>21</v>
      </c>
      <c r="N107" s="199" t="s">
        <v>45</v>
      </c>
      <c r="O107" s="40"/>
      <c r="P107" s="200">
        <f>O107*H107</f>
        <v>0</v>
      </c>
      <c r="Q107" s="200">
        <v>0</v>
      </c>
      <c r="R107" s="200">
        <f>Q107*H107</f>
        <v>0</v>
      </c>
      <c r="S107" s="200">
        <v>1.7999999999999999E-2</v>
      </c>
      <c r="T107" s="201">
        <f>S107*H107</f>
        <v>0.37368000000000001</v>
      </c>
      <c r="AR107" s="22" t="s">
        <v>136</v>
      </c>
      <c r="AT107" s="22" t="s">
        <v>131</v>
      </c>
      <c r="AU107" s="22" t="s">
        <v>84</v>
      </c>
      <c r="AY107" s="22" t="s">
        <v>128</v>
      </c>
      <c r="BE107" s="202">
        <f>IF(N107="základní",J107,0)</f>
        <v>0</v>
      </c>
      <c r="BF107" s="202">
        <f>IF(N107="snížená",J107,0)</f>
        <v>0</v>
      </c>
      <c r="BG107" s="202">
        <f>IF(N107="zákl. přenesená",J107,0)</f>
        <v>0</v>
      </c>
      <c r="BH107" s="202">
        <f>IF(N107="sníž. přenesená",J107,0)</f>
        <v>0</v>
      </c>
      <c r="BI107" s="202">
        <f>IF(N107="nulová",J107,0)</f>
        <v>0</v>
      </c>
      <c r="BJ107" s="22" t="s">
        <v>82</v>
      </c>
      <c r="BK107" s="202">
        <f>ROUND(I107*H107,2)</f>
        <v>0</v>
      </c>
      <c r="BL107" s="22" t="s">
        <v>136</v>
      </c>
      <c r="BM107" s="22" t="s">
        <v>196</v>
      </c>
    </row>
    <row r="108" spans="2:65" s="11" customFormat="1" ht="13.5">
      <c r="B108" s="203"/>
      <c r="C108" s="204"/>
      <c r="D108" s="215" t="s">
        <v>141</v>
      </c>
      <c r="E108" s="216" t="s">
        <v>21</v>
      </c>
      <c r="F108" s="217" t="s">
        <v>197</v>
      </c>
      <c r="G108" s="204"/>
      <c r="H108" s="218">
        <v>20.76</v>
      </c>
      <c r="I108" s="208"/>
      <c r="J108" s="204"/>
      <c r="K108" s="204"/>
      <c r="L108" s="209"/>
      <c r="M108" s="210"/>
      <c r="N108" s="211"/>
      <c r="O108" s="211"/>
      <c r="P108" s="211"/>
      <c r="Q108" s="211"/>
      <c r="R108" s="211"/>
      <c r="S108" s="211"/>
      <c r="T108" s="212"/>
      <c r="AT108" s="213" t="s">
        <v>141</v>
      </c>
      <c r="AU108" s="213" t="s">
        <v>84</v>
      </c>
      <c r="AV108" s="11" t="s">
        <v>84</v>
      </c>
      <c r="AW108" s="11" t="s">
        <v>37</v>
      </c>
      <c r="AX108" s="11" t="s">
        <v>74</v>
      </c>
      <c r="AY108" s="213" t="s">
        <v>128</v>
      </c>
    </row>
    <row r="109" spans="2:65" s="10" customFormat="1" ht="29.85" customHeight="1">
      <c r="B109" s="174"/>
      <c r="C109" s="175"/>
      <c r="D109" s="188" t="s">
        <v>73</v>
      </c>
      <c r="E109" s="189" t="s">
        <v>198</v>
      </c>
      <c r="F109" s="189" t="s">
        <v>199</v>
      </c>
      <c r="G109" s="175"/>
      <c r="H109" s="175"/>
      <c r="I109" s="178"/>
      <c r="J109" s="190">
        <f>BK109</f>
        <v>0</v>
      </c>
      <c r="K109" s="175"/>
      <c r="L109" s="180"/>
      <c r="M109" s="181"/>
      <c r="N109" s="182"/>
      <c r="O109" s="182"/>
      <c r="P109" s="183">
        <f>P110</f>
        <v>0</v>
      </c>
      <c r="Q109" s="182"/>
      <c r="R109" s="183">
        <f>R110</f>
        <v>0</v>
      </c>
      <c r="S109" s="182"/>
      <c r="T109" s="184">
        <f>T110</f>
        <v>0</v>
      </c>
      <c r="AR109" s="185" t="s">
        <v>82</v>
      </c>
      <c r="AT109" s="186" t="s">
        <v>73</v>
      </c>
      <c r="AU109" s="186" t="s">
        <v>82</v>
      </c>
      <c r="AY109" s="185" t="s">
        <v>128</v>
      </c>
      <c r="BK109" s="187">
        <f>BK110</f>
        <v>0</v>
      </c>
    </row>
    <row r="110" spans="2:65" s="1" customFormat="1" ht="44.25" customHeight="1">
      <c r="B110" s="39"/>
      <c r="C110" s="191" t="s">
        <v>200</v>
      </c>
      <c r="D110" s="191" t="s">
        <v>131</v>
      </c>
      <c r="E110" s="192" t="s">
        <v>201</v>
      </c>
      <c r="F110" s="193" t="s">
        <v>202</v>
      </c>
      <c r="G110" s="194" t="s">
        <v>203</v>
      </c>
      <c r="H110" s="195">
        <v>1.4039999999999999</v>
      </c>
      <c r="I110" s="196"/>
      <c r="J110" s="197">
        <f>ROUND(I110*H110,2)</f>
        <v>0</v>
      </c>
      <c r="K110" s="193" t="s">
        <v>135</v>
      </c>
      <c r="L110" s="59"/>
      <c r="M110" s="198" t="s">
        <v>21</v>
      </c>
      <c r="N110" s="199" t="s">
        <v>45</v>
      </c>
      <c r="O110" s="40"/>
      <c r="P110" s="200">
        <f>O110*H110</f>
        <v>0</v>
      </c>
      <c r="Q110" s="200">
        <v>0</v>
      </c>
      <c r="R110" s="200">
        <f>Q110*H110</f>
        <v>0</v>
      </c>
      <c r="S110" s="200">
        <v>0</v>
      </c>
      <c r="T110" s="201">
        <f>S110*H110</f>
        <v>0</v>
      </c>
      <c r="AR110" s="22" t="s">
        <v>136</v>
      </c>
      <c r="AT110" s="22" t="s">
        <v>131</v>
      </c>
      <c r="AU110" s="22" t="s">
        <v>84</v>
      </c>
      <c r="AY110" s="22" t="s">
        <v>128</v>
      </c>
      <c r="BE110" s="202">
        <f>IF(N110="základní",J110,0)</f>
        <v>0</v>
      </c>
      <c r="BF110" s="202">
        <f>IF(N110="snížená",J110,0)</f>
        <v>0</v>
      </c>
      <c r="BG110" s="202">
        <f>IF(N110="zákl. přenesená",J110,0)</f>
        <v>0</v>
      </c>
      <c r="BH110" s="202">
        <f>IF(N110="sníž. přenesená",J110,0)</f>
        <v>0</v>
      </c>
      <c r="BI110" s="202">
        <f>IF(N110="nulová",J110,0)</f>
        <v>0</v>
      </c>
      <c r="BJ110" s="22" t="s">
        <v>82</v>
      </c>
      <c r="BK110" s="202">
        <f>ROUND(I110*H110,2)</f>
        <v>0</v>
      </c>
      <c r="BL110" s="22" t="s">
        <v>136</v>
      </c>
      <c r="BM110" s="22" t="s">
        <v>204</v>
      </c>
    </row>
    <row r="111" spans="2:65" s="10" customFormat="1" ht="37.35" customHeight="1">
      <c r="B111" s="174"/>
      <c r="C111" s="175"/>
      <c r="D111" s="176" t="s">
        <v>73</v>
      </c>
      <c r="E111" s="177" t="s">
        <v>205</v>
      </c>
      <c r="F111" s="177" t="s">
        <v>206</v>
      </c>
      <c r="G111" s="175"/>
      <c r="H111" s="175"/>
      <c r="I111" s="178"/>
      <c r="J111" s="179">
        <f>BK111</f>
        <v>0</v>
      </c>
      <c r="K111" s="175"/>
      <c r="L111" s="180"/>
      <c r="M111" s="181"/>
      <c r="N111" s="182"/>
      <c r="O111" s="182"/>
      <c r="P111" s="183">
        <f>P112+P115+P125+P139</f>
        <v>0</v>
      </c>
      <c r="Q111" s="182"/>
      <c r="R111" s="183">
        <f>R112+R115+R125+R139</f>
        <v>2.98444953</v>
      </c>
      <c r="S111" s="182"/>
      <c r="T111" s="184">
        <f>T112+T115+T125+T139</f>
        <v>0.34680599000000001</v>
      </c>
      <c r="AR111" s="185" t="s">
        <v>84</v>
      </c>
      <c r="AT111" s="186" t="s">
        <v>73</v>
      </c>
      <c r="AU111" s="186" t="s">
        <v>74</v>
      </c>
      <c r="AY111" s="185" t="s">
        <v>128</v>
      </c>
      <c r="BK111" s="187">
        <f>BK112+BK115+BK125+BK139</f>
        <v>0</v>
      </c>
    </row>
    <row r="112" spans="2:65" s="10" customFormat="1" ht="19.899999999999999" customHeight="1">
      <c r="B112" s="174"/>
      <c r="C112" s="175"/>
      <c r="D112" s="188" t="s">
        <v>73</v>
      </c>
      <c r="E112" s="189" t="s">
        <v>207</v>
      </c>
      <c r="F112" s="189" t="s">
        <v>208</v>
      </c>
      <c r="G112" s="175"/>
      <c r="H112" s="175"/>
      <c r="I112" s="178"/>
      <c r="J112" s="190">
        <f>BK112</f>
        <v>0</v>
      </c>
      <c r="K112" s="175"/>
      <c r="L112" s="180"/>
      <c r="M112" s="181"/>
      <c r="N112" s="182"/>
      <c r="O112" s="182"/>
      <c r="P112" s="183">
        <f>SUM(P113:P114)</f>
        <v>0</v>
      </c>
      <c r="Q112" s="182"/>
      <c r="R112" s="183">
        <f>SUM(R113:R114)</f>
        <v>0</v>
      </c>
      <c r="S112" s="182"/>
      <c r="T112" s="184">
        <f>SUM(T113:T114)</f>
        <v>0</v>
      </c>
      <c r="AR112" s="185" t="s">
        <v>84</v>
      </c>
      <c r="AT112" s="186" t="s">
        <v>73</v>
      </c>
      <c r="AU112" s="186" t="s">
        <v>82</v>
      </c>
      <c r="AY112" s="185" t="s">
        <v>128</v>
      </c>
      <c r="BK112" s="187">
        <f>SUM(BK113:BK114)</f>
        <v>0</v>
      </c>
    </row>
    <row r="113" spans="2:65" s="1" customFormat="1" ht="57" customHeight="1">
      <c r="B113" s="39"/>
      <c r="C113" s="191" t="s">
        <v>10</v>
      </c>
      <c r="D113" s="191" t="s">
        <v>131</v>
      </c>
      <c r="E113" s="192" t="s">
        <v>209</v>
      </c>
      <c r="F113" s="193" t="s">
        <v>210</v>
      </c>
      <c r="G113" s="194" t="s">
        <v>211</v>
      </c>
      <c r="H113" s="195">
        <v>27</v>
      </c>
      <c r="I113" s="196"/>
      <c r="J113" s="197">
        <f>ROUND(I113*H113,2)</f>
        <v>0</v>
      </c>
      <c r="K113" s="193" t="s">
        <v>135</v>
      </c>
      <c r="L113" s="59"/>
      <c r="M113" s="198" t="s">
        <v>21</v>
      </c>
      <c r="N113" s="199" t="s">
        <v>45</v>
      </c>
      <c r="O113" s="40"/>
      <c r="P113" s="200">
        <f>O113*H113</f>
        <v>0</v>
      </c>
      <c r="Q113" s="200">
        <v>0</v>
      </c>
      <c r="R113" s="200">
        <f>Q113*H113</f>
        <v>0</v>
      </c>
      <c r="S113" s="200">
        <v>0</v>
      </c>
      <c r="T113" s="201">
        <f>S113*H113</f>
        <v>0</v>
      </c>
      <c r="AR113" s="22" t="s">
        <v>212</v>
      </c>
      <c r="AT113" s="22" t="s">
        <v>131</v>
      </c>
      <c r="AU113" s="22" t="s">
        <v>84</v>
      </c>
      <c r="AY113" s="22" t="s">
        <v>128</v>
      </c>
      <c r="BE113" s="202">
        <f>IF(N113="základní",J113,0)</f>
        <v>0</v>
      </c>
      <c r="BF113" s="202">
        <f>IF(N113="snížená",J113,0)</f>
        <v>0</v>
      </c>
      <c r="BG113" s="202">
        <f>IF(N113="zákl. přenesená",J113,0)</f>
        <v>0</v>
      </c>
      <c r="BH113" s="202">
        <f>IF(N113="sníž. přenesená",J113,0)</f>
        <v>0</v>
      </c>
      <c r="BI113" s="202">
        <f>IF(N113="nulová",J113,0)</f>
        <v>0</v>
      </c>
      <c r="BJ113" s="22" t="s">
        <v>82</v>
      </c>
      <c r="BK113" s="202">
        <f>ROUND(I113*H113,2)</f>
        <v>0</v>
      </c>
      <c r="BL113" s="22" t="s">
        <v>212</v>
      </c>
      <c r="BM113" s="22" t="s">
        <v>213</v>
      </c>
    </row>
    <row r="114" spans="2:65" s="11" customFormat="1" ht="13.5">
      <c r="B114" s="203"/>
      <c r="C114" s="204"/>
      <c r="D114" s="215" t="s">
        <v>141</v>
      </c>
      <c r="E114" s="216" t="s">
        <v>21</v>
      </c>
      <c r="F114" s="217" t="s">
        <v>214</v>
      </c>
      <c r="G114" s="204"/>
      <c r="H114" s="218">
        <v>27</v>
      </c>
      <c r="I114" s="208"/>
      <c r="J114" s="204"/>
      <c r="K114" s="204"/>
      <c r="L114" s="209"/>
      <c r="M114" s="210"/>
      <c r="N114" s="211"/>
      <c r="O114" s="211"/>
      <c r="P114" s="211"/>
      <c r="Q114" s="211"/>
      <c r="R114" s="211"/>
      <c r="S114" s="211"/>
      <c r="T114" s="212"/>
      <c r="AT114" s="213" t="s">
        <v>141</v>
      </c>
      <c r="AU114" s="213" t="s">
        <v>84</v>
      </c>
      <c r="AV114" s="11" t="s">
        <v>84</v>
      </c>
      <c r="AW114" s="11" t="s">
        <v>37</v>
      </c>
      <c r="AX114" s="11" t="s">
        <v>74</v>
      </c>
      <c r="AY114" s="213" t="s">
        <v>128</v>
      </c>
    </row>
    <row r="115" spans="2:65" s="10" customFormat="1" ht="29.85" customHeight="1">
      <c r="B115" s="174"/>
      <c r="C115" s="175"/>
      <c r="D115" s="188" t="s">
        <v>73</v>
      </c>
      <c r="E115" s="189" t="s">
        <v>215</v>
      </c>
      <c r="F115" s="189" t="s">
        <v>216</v>
      </c>
      <c r="G115" s="175"/>
      <c r="H115" s="175"/>
      <c r="I115" s="178"/>
      <c r="J115" s="190">
        <f>BK115</f>
        <v>0</v>
      </c>
      <c r="K115" s="175"/>
      <c r="L115" s="180"/>
      <c r="M115" s="181"/>
      <c r="N115" s="182"/>
      <c r="O115" s="182"/>
      <c r="P115" s="183">
        <f>SUM(P116:P124)</f>
        <v>0</v>
      </c>
      <c r="Q115" s="182"/>
      <c r="R115" s="183">
        <f>SUM(R116:R124)</f>
        <v>1.3120379999999998</v>
      </c>
      <c r="S115" s="182"/>
      <c r="T115" s="184">
        <f>SUM(T116:T124)</f>
        <v>0</v>
      </c>
      <c r="AR115" s="185" t="s">
        <v>84</v>
      </c>
      <c r="AT115" s="186" t="s">
        <v>73</v>
      </c>
      <c r="AU115" s="186" t="s">
        <v>82</v>
      </c>
      <c r="AY115" s="185" t="s">
        <v>128</v>
      </c>
      <c r="BK115" s="187">
        <f>SUM(BK116:BK124)</f>
        <v>0</v>
      </c>
    </row>
    <row r="116" spans="2:65" s="1" customFormat="1" ht="31.5" customHeight="1">
      <c r="B116" s="39"/>
      <c r="C116" s="191" t="s">
        <v>212</v>
      </c>
      <c r="D116" s="191" t="s">
        <v>131</v>
      </c>
      <c r="E116" s="192" t="s">
        <v>217</v>
      </c>
      <c r="F116" s="193" t="s">
        <v>218</v>
      </c>
      <c r="G116" s="194" t="s">
        <v>149</v>
      </c>
      <c r="H116" s="195">
        <v>117</v>
      </c>
      <c r="I116" s="196"/>
      <c r="J116" s="197">
        <f>ROUND(I116*H116,2)</f>
        <v>0</v>
      </c>
      <c r="K116" s="193" t="s">
        <v>135</v>
      </c>
      <c r="L116" s="59"/>
      <c r="M116" s="198" t="s">
        <v>21</v>
      </c>
      <c r="N116" s="199" t="s">
        <v>45</v>
      </c>
      <c r="O116" s="40"/>
      <c r="P116" s="200">
        <f>O116*H116</f>
        <v>0</v>
      </c>
      <c r="Q116" s="200">
        <v>0</v>
      </c>
      <c r="R116" s="200">
        <f>Q116*H116</f>
        <v>0</v>
      </c>
      <c r="S116" s="200">
        <v>0</v>
      </c>
      <c r="T116" s="201">
        <f>S116*H116</f>
        <v>0</v>
      </c>
      <c r="AR116" s="22" t="s">
        <v>212</v>
      </c>
      <c r="AT116" s="22" t="s">
        <v>131</v>
      </c>
      <c r="AU116" s="22" t="s">
        <v>84</v>
      </c>
      <c r="AY116" s="22" t="s">
        <v>128</v>
      </c>
      <c r="BE116" s="202">
        <f>IF(N116="základní",J116,0)</f>
        <v>0</v>
      </c>
      <c r="BF116" s="202">
        <f>IF(N116="snížená",J116,0)</f>
        <v>0</v>
      </c>
      <c r="BG116" s="202">
        <f>IF(N116="zákl. přenesená",J116,0)</f>
        <v>0</v>
      </c>
      <c r="BH116" s="202">
        <f>IF(N116="sníž. přenesená",J116,0)</f>
        <v>0</v>
      </c>
      <c r="BI116" s="202">
        <f>IF(N116="nulová",J116,0)</f>
        <v>0</v>
      </c>
      <c r="BJ116" s="22" t="s">
        <v>82</v>
      </c>
      <c r="BK116" s="202">
        <f>ROUND(I116*H116,2)</f>
        <v>0</v>
      </c>
      <c r="BL116" s="22" t="s">
        <v>212</v>
      </c>
      <c r="BM116" s="22" t="s">
        <v>219</v>
      </c>
    </row>
    <row r="117" spans="2:65" s="11" customFormat="1" ht="13.5">
      <c r="B117" s="203"/>
      <c r="C117" s="204"/>
      <c r="D117" s="205" t="s">
        <v>141</v>
      </c>
      <c r="E117" s="214" t="s">
        <v>21</v>
      </c>
      <c r="F117" s="206" t="s">
        <v>220</v>
      </c>
      <c r="G117" s="204"/>
      <c r="H117" s="207">
        <v>117</v>
      </c>
      <c r="I117" s="208"/>
      <c r="J117" s="204"/>
      <c r="K117" s="204"/>
      <c r="L117" s="209"/>
      <c r="M117" s="210"/>
      <c r="N117" s="211"/>
      <c r="O117" s="211"/>
      <c r="P117" s="211"/>
      <c r="Q117" s="211"/>
      <c r="R117" s="211"/>
      <c r="S117" s="211"/>
      <c r="T117" s="212"/>
      <c r="AT117" s="213" t="s">
        <v>141</v>
      </c>
      <c r="AU117" s="213" t="s">
        <v>84</v>
      </c>
      <c r="AV117" s="11" t="s">
        <v>84</v>
      </c>
      <c r="AW117" s="11" t="s">
        <v>37</v>
      </c>
      <c r="AX117" s="11" t="s">
        <v>74</v>
      </c>
      <c r="AY117" s="213" t="s">
        <v>128</v>
      </c>
    </row>
    <row r="118" spans="2:65" s="1" customFormat="1" ht="31.5" customHeight="1">
      <c r="B118" s="39"/>
      <c r="C118" s="191" t="s">
        <v>221</v>
      </c>
      <c r="D118" s="191" t="s">
        <v>131</v>
      </c>
      <c r="E118" s="192" t="s">
        <v>222</v>
      </c>
      <c r="F118" s="193" t="s">
        <v>223</v>
      </c>
      <c r="G118" s="194" t="s">
        <v>149</v>
      </c>
      <c r="H118" s="195">
        <v>117</v>
      </c>
      <c r="I118" s="196"/>
      <c r="J118" s="197">
        <f>ROUND(I118*H118,2)</f>
        <v>0</v>
      </c>
      <c r="K118" s="193" t="s">
        <v>135</v>
      </c>
      <c r="L118" s="59"/>
      <c r="M118" s="198" t="s">
        <v>21</v>
      </c>
      <c r="N118" s="199" t="s">
        <v>45</v>
      </c>
      <c r="O118" s="40"/>
      <c r="P118" s="200">
        <f>O118*H118</f>
        <v>0</v>
      </c>
      <c r="Q118" s="200">
        <v>0</v>
      </c>
      <c r="R118" s="200">
        <f>Q118*H118</f>
        <v>0</v>
      </c>
      <c r="S118" s="200">
        <v>0</v>
      </c>
      <c r="T118" s="201">
        <f>S118*H118</f>
        <v>0</v>
      </c>
      <c r="AR118" s="22" t="s">
        <v>212</v>
      </c>
      <c r="AT118" s="22" t="s">
        <v>131</v>
      </c>
      <c r="AU118" s="22" t="s">
        <v>84</v>
      </c>
      <c r="AY118" s="22" t="s">
        <v>128</v>
      </c>
      <c r="BE118" s="202">
        <f>IF(N118="základní",J118,0)</f>
        <v>0</v>
      </c>
      <c r="BF118" s="202">
        <f>IF(N118="snížená",J118,0)</f>
        <v>0</v>
      </c>
      <c r="BG118" s="202">
        <f>IF(N118="zákl. přenesená",J118,0)</f>
        <v>0</v>
      </c>
      <c r="BH118" s="202">
        <f>IF(N118="sníž. přenesená",J118,0)</f>
        <v>0</v>
      </c>
      <c r="BI118" s="202">
        <f>IF(N118="nulová",J118,0)</f>
        <v>0</v>
      </c>
      <c r="BJ118" s="22" t="s">
        <v>82</v>
      </c>
      <c r="BK118" s="202">
        <f>ROUND(I118*H118,2)</f>
        <v>0</v>
      </c>
      <c r="BL118" s="22" t="s">
        <v>212</v>
      </c>
      <c r="BM118" s="22" t="s">
        <v>224</v>
      </c>
    </row>
    <row r="119" spans="2:65" s="1" customFormat="1" ht="31.5" customHeight="1">
      <c r="B119" s="39"/>
      <c r="C119" s="191" t="s">
        <v>225</v>
      </c>
      <c r="D119" s="191" t="s">
        <v>131</v>
      </c>
      <c r="E119" s="192" t="s">
        <v>226</v>
      </c>
      <c r="F119" s="193" t="s">
        <v>227</v>
      </c>
      <c r="G119" s="194" t="s">
        <v>149</v>
      </c>
      <c r="H119" s="195">
        <v>117</v>
      </c>
      <c r="I119" s="196"/>
      <c r="J119" s="197">
        <f>ROUND(I119*H119,2)</f>
        <v>0</v>
      </c>
      <c r="K119" s="193" t="s">
        <v>135</v>
      </c>
      <c r="L119" s="59"/>
      <c r="M119" s="198" t="s">
        <v>21</v>
      </c>
      <c r="N119" s="199" t="s">
        <v>45</v>
      </c>
      <c r="O119" s="40"/>
      <c r="P119" s="200">
        <f>O119*H119</f>
        <v>0</v>
      </c>
      <c r="Q119" s="200">
        <v>3.0000000000000001E-5</v>
      </c>
      <c r="R119" s="200">
        <f>Q119*H119</f>
        <v>3.5100000000000001E-3</v>
      </c>
      <c r="S119" s="200">
        <v>0</v>
      </c>
      <c r="T119" s="201">
        <f>S119*H119</f>
        <v>0</v>
      </c>
      <c r="AR119" s="22" t="s">
        <v>212</v>
      </c>
      <c r="AT119" s="22" t="s">
        <v>131</v>
      </c>
      <c r="AU119" s="22" t="s">
        <v>84</v>
      </c>
      <c r="AY119" s="22" t="s">
        <v>128</v>
      </c>
      <c r="BE119" s="202">
        <f>IF(N119="základní",J119,0)</f>
        <v>0</v>
      </c>
      <c r="BF119" s="202">
        <f>IF(N119="snížená",J119,0)</f>
        <v>0</v>
      </c>
      <c r="BG119" s="202">
        <f>IF(N119="zákl. přenesená",J119,0)</f>
        <v>0</v>
      </c>
      <c r="BH119" s="202">
        <f>IF(N119="sníž. přenesená",J119,0)</f>
        <v>0</v>
      </c>
      <c r="BI119" s="202">
        <f>IF(N119="nulová",J119,0)</f>
        <v>0</v>
      </c>
      <c r="BJ119" s="22" t="s">
        <v>82</v>
      </c>
      <c r="BK119" s="202">
        <f>ROUND(I119*H119,2)</f>
        <v>0</v>
      </c>
      <c r="BL119" s="22" t="s">
        <v>212</v>
      </c>
      <c r="BM119" s="22" t="s">
        <v>228</v>
      </c>
    </row>
    <row r="120" spans="2:65" s="1" customFormat="1" ht="22.5" customHeight="1">
      <c r="B120" s="39"/>
      <c r="C120" s="191" t="s">
        <v>229</v>
      </c>
      <c r="D120" s="191" t="s">
        <v>131</v>
      </c>
      <c r="E120" s="192" t="s">
        <v>230</v>
      </c>
      <c r="F120" s="193" t="s">
        <v>231</v>
      </c>
      <c r="G120" s="194" t="s">
        <v>149</v>
      </c>
      <c r="H120" s="195">
        <v>117</v>
      </c>
      <c r="I120" s="196"/>
      <c r="J120" s="197">
        <f>ROUND(I120*H120,2)</f>
        <v>0</v>
      </c>
      <c r="K120" s="193" t="s">
        <v>135</v>
      </c>
      <c r="L120" s="59"/>
      <c r="M120" s="198" t="s">
        <v>21</v>
      </c>
      <c r="N120" s="199" t="s">
        <v>45</v>
      </c>
      <c r="O120" s="40"/>
      <c r="P120" s="200">
        <f>O120*H120</f>
        <v>0</v>
      </c>
      <c r="Q120" s="200">
        <v>7.5799999999999999E-3</v>
      </c>
      <c r="R120" s="200">
        <f>Q120*H120</f>
        <v>0.88685999999999998</v>
      </c>
      <c r="S120" s="200">
        <v>0</v>
      </c>
      <c r="T120" s="201">
        <f>S120*H120</f>
        <v>0</v>
      </c>
      <c r="AR120" s="22" t="s">
        <v>212</v>
      </c>
      <c r="AT120" s="22" t="s">
        <v>131</v>
      </c>
      <c r="AU120" s="22" t="s">
        <v>84</v>
      </c>
      <c r="AY120" s="22" t="s">
        <v>128</v>
      </c>
      <c r="BE120" s="202">
        <f>IF(N120="základní",J120,0)</f>
        <v>0</v>
      </c>
      <c r="BF120" s="202">
        <f>IF(N120="snížená",J120,0)</f>
        <v>0</v>
      </c>
      <c r="BG120" s="202">
        <f>IF(N120="zákl. přenesená",J120,0)</f>
        <v>0</v>
      </c>
      <c r="BH120" s="202">
        <f>IF(N120="sníž. přenesená",J120,0)</f>
        <v>0</v>
      </c>
      <c r="BI120" s="202">
        <f>IF(N120="nulová",J120,0)</f>
        <v>0</v>
      </c>
      <c r="BJ120" s="22" t="s">
        <v>82</v>
      </c>
      <c r="BK120" s="202">
        <f>ROUND(I120*H120,2)</f>
        <v>0</v>
      </c>
      <c r="BL120" s="22" t="s">
        <v>212</v>
      </c>
      <c r="BM120" s="22" t="s">
        <v>232</v>
      </c>
    </row>
    <row r="121" spans="2:65" s="1" customFormat="1" ht="31.5" customHeight="1">
      <c r="B121" s="39"/>
      <c r="C121" s="191" t="s">
        <v>233</v>
      </c>
      <c r="D121" s="191" t="s">
        <v>131</v>
      </c>
      <c r="E121" s="192" t="s">
        <v>234</v>
      </c>
      <c r="F121" s="193" t="s">
        <v>235</v>
      </c>
      <c r="G121" s="194" t="s">
        <v>149</v>
      </c>
      <c r="H121" s="195">
        <v>117</v>
      </c>
      <c r="I121" s="196"/>
      <c r="J121" s="197">
        <f>ROUND(I121*H121,2)</f>
        <v>0</v>
      </c>
      <c r="K121" s="193" t="s">
        <v>135</v>
      </c>
      <c r="L121" s="59"/>
      <c r="M121" s="198" t="s">
        <v>21</v>
      </c>
      <c r="N121" s="199" t="s">
        <v>45</v>
      </c>
      <c r="O121" s="40"/>
      <c r="P121" s="200">
        <f>O121*H121</f>
        <v>0</v>
      </c>
      <c r="Q121" s="200">
        <v>6.9999999999999999E-4</v>
      </c>
      <c r="R121" s="200">
        <f>Q121*H121</f>
        <v>8.1900000000000001E-2</v>
      </c>
      <c r="S121" s="200">
        <v>0</v>
      </c>
      <c r="T121" s="201">
        <f>S121*H121</f>
        <v>0</v>
      </c>
      <c r="AR121" s="22" t="s">
        <v>212</v>
      </c>
      <c r="AT121" s="22" t="s">
        <v>131</v>
      </c>
      <c r="AU121" s="22" t="s">
        <v>84</v>
      </c>
      <c r="AY121" s="22" t="s">
        <v>128</v>
      </c>
      <c r="BE121" s="202">
        <f>IF(N121="základní",J121,0)</f>
        <v>0</v>
      </c>
      <c r="BF121" s="202">
        <f>IF(N121="snížená",J121,0)</f>
        <v>0</v>
      </c>
      <c r="BG121" s="202">
        <f>IF(N121="zákl. přenesená",J121,0)</f>
        <v>0</v>
      </c>
      <c r="BH121" s="202">
        <f>IF(N121="sníž. přenesená",J121,0)</f>
        <v>0</v>
      </c>
      <c r="BI121" s="202">
        <f>IF(N121="nulová",J121,0)</f>
        <v>0</v>
      </c>
      <c r="BJ121" s="22" t="s">
        <v>82</v>
      </c>
      <c r="BK121" s="202">
        <f>ROUND(I121*H121,2)</f>
        <v>0</v>
      </c>
      <c r="BL121" s="22" t="s">
        <v>212</v>
      </c>
      <c r="BM121" s="22" t="s">
        <v>236</v>
      </c>
    </row>
    <row r="122" spans="2:65" s="1" customFormat="1" ht="31.5" customHeight="1">
      <c r="B122" s="39"/>
      <c r="C122" s="219" t="s">
        <v>9</v>
      </c>
      <c r="D122" s="219" t="s">
        <v>237</v>
      </c>
      <c r="E122" s="220" t="s">
        <v>238</v>
      </c>
      <c r="F122" s="221" t="s">
        <v>239</v>
      </c>
      <c r="G122" s="222" t="s">
        <v>149</v>
      </c>
      <c r="H122" s="223">
        <v>128.69999999999999</v>
      </c>
      <c r="I122" s="224"/>
      <c r="J122" s="225">
        <f>ROUND(I122*H122,2)</f>
        <v>0</v>
      </c>
      <c r="K122" s="221" t="s">
        <v>135</v>
      </c>
      <c r="L122" s="226"/>
      <c r="M122" s="227" t="s">
        <v>21</v>
      </c>
      <c r="N122" s="228" t="s">
        <v>45</v>
      </c>
      <c r="O122" s="40"/>
      <c r="P122" s="200">
        <f>O122*H122</f>
        <v>0</v>
      </c>
      <c r="Q122" s="200">
        <v>2.64E-3</v>
      </c>
      <c r="R122" s="200">
        <f>Q122*H122</f>
        <v>0.33976799999999996</v>
      </c>
      <c r="S122" s="200">
        <v>0</v>
      </c>
      <c r="T122" s="201">
        <f>S122*H122</f>
        <v>0</v>
      </c>
      <c r="AR122" s="22" t="s">
        <v>240</v>
      </c>
      <c r="AT122" s="22" t="s">
        <v>237</v>
      </c>
      <c r="AU122" s="22" t="s">
        <v>84</v>
      </c>
      <c r="AY122" s="22" t="s">
        <v>128</v>
      </c>
      <c r="BE122" s="202">
        <f>IF(N122="základní",J122,0)</f>
        <v>0</v>
      </c>
      <c r="BF122" s="202">
        <f>IF(N122="snížená",J122,0)</f>
        <v>0</v>
      </c>
      <c r="BG122" s="202">
        <f>IF(N122="zákl. přenesená",J122,0)</f>
        <v>0</v>
      </c>
      <c r="BH122" s="202">
        <f>IF(N122="sníž. přenesená",J122,0)</f>
        <v>0</v>
      </c>
      <c r="BI122" s="202">
        <f>IF(N122="nulová",J122,0)</f>
        <v>0</v>
      </c>
      <c r="BJ122" s="22" t="s">
        <v>82</v>
      </c>
      <c r="BK122" s="202">
        <f>ROUND(I122*H122,2)</f>
        <v>0</v>
      </c>
      <c r="BL122" s="22" t="s">
        <v>212</v>
      </c>
      <c r="BM122" s="22" t="s">
        <v>241</v>
      </c>
    </row>
    <row r="123" spans="2:65" s="11" customFormat="1" ht="13.5">
      <c r="B123" s="203"/>
      <c r="C123" s="204"/>
      <c r="D123" s="205" t="s">
        <v>141</v>
      </c>
      <c r="E123" s="204"/>
      <c r="F123" s="206" t="s">
        <v>242</v>
      </c>
      <c r="G123" s="204"/>
      <c r="H123" s="207">
        <v>128.69999999999999</v>
      </c>
      <c r="I123" s="208"/>
      <c r="J123" s="204"/>
      <c r="K123" s="204"/>
      <c r="L123" s="209"/>
      <c r="M123" s="210"/>
      <c r="N123" s="211"/>
      <c r="O123" s="211"/>
      <c r="P123" s="211"/>
      <c r="Q123" s="211"/>
      <c r="R123" s="211"/>
      <c r="S123" s="211"/>
      <c r="T123" s="212"/>
      <c r="AT123" s="213" t="s">
        <v>141</v>
      </c>
      <c r="AU123" s="213" t="s">
        <v>84</v>
      </c>
      <c r="AV123" s="11" t="s">
        <v>84</v>
      </c>
      <c r="AW123" s="11" t="s">
        <v>6</v>
      </c>
      <c r="AX123" s="11" t="s">
        <v>82</v>
      </c>
      <c r="AY123" s="213" t="s">
        <v>128</v>
      </c>
    </row>
    <row r="124" spans="2:65" s="1" customFormat="1" ht="31.5" customHeight="1">
      <c r="B124" s="39"/>
      <c r="C124" s="191" t="s">
        <v>243</v>
      </c>
      <c r="D124" s="191" t="s">
        <v>131</v>
      </c>
      <c r="E124" s="192" t="s">
        <v>244</v>
      </c>
      <c r="F124" s="193" t="s">
        <v>245</v>
      </c>
      <c r="G124" s="194" t="s">
        <v>203</v>
      </c>
      <c r="H124" s="195">
        <v>1.3120000000000001</v>
      </c>
      <c r="I124" s="196"/>
      <c r="J124" s="197">
        <f>ROUND(I124*H124,2)</f>
        <v>0</v>
      </c>
      <c r="K124" s="193" t="s">
        <v>135</v>
      </c>
      <c r="L124" s="59"/>
      <c r="M124" s="198" t="s">
        <v>21</v>
      </c>
      <c r="N124" s="199" t="s">
        <v>45</v>
      </c>
      <c r="O124" s="40"/>
      <c r="P124" s="200">
        <f>O124*H124</f>
        <v>0</v>
      </c>
      <c r="Q124" s="200">
        <v>0</v>
      </c>
      <c r="R124" s="200">
        <f>Q124*H124</f>
        <v>0</v>
      </c>
      <c r="S124" s="200">
        <v>0</v>
      </c>
      <c r="T124" s="201">
        <f>S124*H124</f>
        <v>0</v>
      </c>
      <c r="AR124" s="22" t="s">
        <v>212</v>
      </c>
      <c r="AT124" s="22" t="s">
        <v>131</v>
      </c>
      <c r="AU124" s="22" t="s">
        <v>84</v>
      </c>
      <c r="AY124" s="22" t="s">
        <v>128</v>
      </c>
      <c r="BE124" s="202">
        <f>IF(N124="základní",J124,0)</f>
        <v>0</v>
      </c>
      <c r="BF124" s="202">
        <f>IF(N124="snížená",J124,0)</f>
        <v>0</v>
      </c>
      <c r="BG124" s="202">
        <f>IF(N124="zákl. přenesená",J124,0)</f>
        <v>0</v>
      </c>
      <c r="BH124" s="202">
        <f>IF(N124="sníž. přenesená",J124,0)</f>
        <v>0</v>
      </c>
      <c r="BI124" s="202">
        <f>IF(N124="nulová",J124,0)</f>
        <v>0</v>
      </c>
      <c r="BJ124" s="22" t="s">
        <v>82</v>
      </c>
      <c r="BK124" s="202">
        <f>ROUND(I124*H124,2)</f>
        <v>0</v>
      </c>
      <c r="BL124" s="22" t="s">
        <v>212</v>
      </c>
      <c r="BM124" s="22" t="s">
        <v>246</v>
      </c>
    </row>
    <row r="125" spans="2:65" s="10" customFormat="1" ht="29.85" customHeight="1">
      <c r="B125" s="174"/>
      <c r="C125" s="175"/>
      <c r="D125" s="188" t="s">
        <v>73</v>
      </c>
      <c r="E125" s="189" t="s">
        <v>247</v>
      </c>
      <c r="F125" s="189" t="s">
        <v>248</v>
      </c>
      <c r="G125" s="175"/>
      <c r="H125" s="175"/>
      <c r="I125" s="178"/>
      <c r="J125" s="190">
        <f>BK125</f>
        <v>0</v>
      </c>
      <c r="K125" s="175"/>
      <c r="L125" s="180"/>
      <c r="M125" s="181"/>
      <c r="N125" s="182"/>
      <c r="O125" s="182"/>
      <c r="P125" s="183">
        <f>SUM(P126:P138)</f>
        <v>0</v>
      </c>
      <c r="Q125" s="182"/>
      <c r="R125" s="183">
        <f>SUM(R126:R138)</f>
        <v>8.6262000000000005E-2</v>
      </c>
      <c r="S125" s="182"/>
      <c r="T125" s="184">
        <f>SUM(T126:T138)</f>
        <v>0</v>
      </c>
      <c r="AR125" s="185" t="s">
        <v>84</v>
      </c>
      <c r="AT125" s="186" t="s">
        <v>73</v>
      </c>
      <c r="AU125" s="186" t="s">
        <v>82</v>
      </c>
      <c r="AY125" s="185" t="s">
        <v>128</v>
      </c>
      <c r="BK125" s="187">
        <f>SUM(BK126:BK138)</f>
        <v>0</v>
      </c>
    </row>
    <row r="126" spans="2:65" s="1" customFormat="1" ht="22.5" customHeight="1">
      <c r="B126" s="39"/>
      <c r="C126" s="191" t="s">
        <v>249</v>
      </c>
      <c r="D126" s="191" t="s">
        <v>131</v>
      </c>
      <c r="E126" s="192" t="s">
        <v>250</v>
      </c>
      <c r="F126" s="193" t="s">
        <v>251</v>
      </c>
      <c r="G126" s="194" t="s">
        <v>149</v>
      </c>
      <c r="H126" s="195">
        <v>97.2</v>
      </c>
      <c r="I126" s="196"/>
      <c r="J126" s="197">
        <f>ROUND(I126*H126,2)</f>
        <v>0</v>
      </c>
      <c r="K126" s="193" t="s">
        <v>135</v>
      </c>
      <c r="L126" s="59"/>
      <c r="M126" s="198" t="s">
        <v>21</v>
      </c>
      <c r="N126" s="199" t="s">
        <v>45</v>
      </c>
      <c r="O126" s="40"/>
      <c r="P126" s="200">
        <f>O126*H126</f>
        <v>0</v>
      </c>
      <c r="Q126" s="200">
        <v>6.0000000000000002E-5</v>
      </c>
      <c r="R126" s="200">
        <f>Q126*H126</f>
        <v>5.8320000000000004E-3</v>
      </c>
      <c r="S126" s="200">
        <v>0</v>
      </c>
      <c r="T126" s="201">
        <f>S126*H126</f>
        <v>0</v>
      </c>
      <c r="AR126" s="22" t="s">
        <v>212</v>
      </c>
      <c r="AT126" s="22" t="s">
        <v>131</v>
      </c>
      <c r="AU126" s="22" t="s">
        <v>84</v>
      </c>
      <c r="AY126" s="22" t="s">
        <v>128</v>
      </c>
      <c r="BE126" s="202">
        <f>IF(N126="základní",J126,0)</f>
        <v>0</v>
      </c>
      <c r="BF126" s="202">
        <f>IF(N126="snížená",J126,0)</f>
        <v>0</v>
      </c>
      <c r="BG126" s="202">
        <f>IF(N126="zákl. přenesená",J126,0)</f>
        <v>0</v>
      </c>
      <c r="BH126" s="202">
        <f>IF(N126="sníž. přenesená",J126,0)</f>
        <v>0</v>
      </c>
      <c r="BI126" s="202">
        <f>IF(N126="nulová",J126,0)</f>
        <v>0</v>
      </c>
      <c r="BJ126" s="22" t="s">
        <v>82</v>
      </c>
      <c r="BK126" s="202">
        <f>ROUND(I126*H126,2)</f>
        <v>0</v>
      </c>
      <c r="BL126" s="22" t="s">
        <v>212</v>
      </c>
      <c r="BM126" s="22" t="s">
        <v>252</v>
      </c>
    </row>
    <row r="127" spans="2:65" s="11" customFormat="1" ht="13.5">
      <c r="B127" s="203"/>
      <c r="C127" s="204"/>
      <c r="D127" s="205" t="s">
        <v>141</v>
      </c>
      <c r="E127" s="214" t="s">
        <v>21</v>
      </c>
      <c r="F127" s="206" t="s">
        <v>253</v>
      </c>
      <c r="G127" s="204"/>
      <c r="H127" s="207">
        <v>97.2</v>
      </c>
      <c r="I127" s="208"/>
      <c r="J127" s="204"/>
      <c r="K127" s="204"/>
      <c r="L127" s="209"/>
      <c r="M127" s="210"/>
      <c r="N127" s="211"/>
      <c r="O127" s="211"/>
      <c r="P127" s="211"/>
      <c r="Q127" s="211"/>
      <c r="R127" s="211"/>
      <c r="S127" s="211"/>
      <c r="T127" s="212"/>
      <c r="AT127" s="213" t="s">
        <v>141</v>
      </c>
      <c r="AU127" s="213" t="s">
        <v>84</v>
      </c>
      <c r="AV127" s="11" t="s">
        <v>84</v>
      </c>
      <c r="AW127" s="11" t="s">
        <v>37</v>
      </c>
      <c r="AX127" s="11" t="s">
        <v>74</v>
      </c>
      <c r="AY127" s="213" t="s">
        <v>128</v>
      </c>
    </row>
    <row r="128" spans="2:65" s="1" customFormat="1" ht="22.5" customHeight="1">
      <c r="B128" s="39"/>
      <c r="C128" s="191" t="s">
        <v>254</v>
      </c>
      <c r="D128" s="191" t="s">
        <v>131</v>
      </c>
      <c r="E128" s="192" t="s">
        <v>255</v>
      </c>
      <c r="F128" s="193" t="s">
        <v>256</v>
      </c>
      <c r="G128" s="194" t="s">
        <v>149</v>
      </c>
      <c r="H128" s="195">
        <v>97.2</v>
      </c>
      <c r="I128" s="196"/>
      <c r="J128" s="197">
        <f t="shared" ref="J128:J133" si="10">ROUND(I128*H128,2)</f>
        <v>0</v>
      </c>
      <c r="K128" s="193" t="s">
        <v>135</v>
      </c>
      <c r="L128" s="59"/>
      <c r="M128" s="198" t="s">
        <v>21</v>
      </c>
      <c r="N128" s="199" t="s">
        <v>45</v>
      </c>
      <c r="O128" s="40"/>
      <c r="P128" s="200">
        <f t="shared" ref="P128:P133" si="11">O128*H128</f>
        <v>0</v>
      </c>
      <c r="Q128" s="200">
        <v>1.4999999999999999E-4</v>
      </c>
      <c r="R128" s="200">
        <f t="shared" ref="R128:R133" si="12">Q128*H128</f>
        <v>1.4579999999999999E-2</v>
      </c>
      <c r="S128" s="200">
        <v>0</v>
      </c>
      <c r="T128" s="201">
        <f t="shared" ref="T128:T133" si="13">S128*H128</f>
        <v>0</v>
      </c>
      <c r="AR128" s="22" t="s">
        <v>212</v>
      </c>
      <c r="AT128" s="22" t="s">
        <v>131</v>
      </c>
      <c r="AU128" s="22" t="s">
        <v>84</v>
      </c>
      <c r="AY128" s="22" t="s">
        <v>128</v>
      </c>
      <c r="BE128" s="202">
        <f t="shared" ref="BE128:BE133" si="14">IF(N128="základní",J128,0)</f>
        <v>0</v>
      </c>
      <c r="BF128" s="202">
        <f t="shared" ref="BF128:BF133" si="15">IF(N128="snížená",J128,0)</f>
        <v>0</v>
      </c>
      <c r="BG128" s="202">
        <f t="shared" ref="BG128:BG133" si="16">IF(N128="zákl. přenesená",J128,0)</f>
        <v>0</v>
      </c>
      <c r="BH128" s="202">
        <f t="shared" ref="BH128:BH133" si="17">IF(N128="sníž. přenesená",J128,0)</f>
        <v>0</v>
      </c>
      <c r="BI128" s="202">
        <f t="shared" ref="BI128:BI133" si="18">IF(N128="nulová",J128,0)</f>
        <v>0</v>
      </c>
      <c r="BJ128" s="22" t="s">
        <v>82</v>
      </c>
      <c r="BK128" s="202">
        <f t="shared" ref="BK128:BK133" si="19">ROUND(I128*H128,2)</f>
        <v>0</v>
      </c>
      <c r="BL128" s="22" t="s">
        <v>212</v>
      </c>
      <c r="BM128" s="22" t="s">
        <v>257</v>
      </c>
    </row>
    <row r="129" spans="2:65" s="1" customFormat="1" ht="22.5" customHeight="1">
      <c r="B129" s="39"/>
      <c r="C129" s="191" t="s">
        <v>258</v>
      </c>
      <c r="D129" s="191" t="s">
        <v>131</v>
      </c>
      <c r="E129" s="192" t="s">
        <v>259</v>
      </c>
      <c r="F129" s="193" t="s">
        <v>260</v>
      </c>
      <c r="G129" s="194" t="s">
        <v>149</v>
      </c>
      <c r="H129" s="195">
        <v>97.2</v>
      </c>
      <c r="I129" s="196"/>
      <c r="J129" s="197">
        <f t="shared" si="10"/>
        <v>0</v>
      </c>
      <c r="K129" s="193" t="s">
        <v>135</v>
      </c>
      <c r="L129" s="59"/>
      <c r="M129" s="198" t="s">
        <v>21</v>
      </c>
      <c r="N129" s="199" t="s">
        <v>45</v>
      </c>
      <c r="O129" s="40"/>
      <c r="P129" s="200">
        <f t="shared" si="11"/>
        <v>0</v>
      </c>
      <c r="Q129" s="200">
        <v>2.4000000000000001E-4</v>
      </c>
      <c r="R129" s="200">
        <f t="shared" si="12"/>
        <v>2.3328000000000002E-2</v>
      </c>
      <c r="S129" s="200">
        <v>0</v>
      </c>
      <c r="T129" s="201">
        <f t="shared" si="13"/>
        <v>0</v>
      </c>
      <c r="AR129" s="22" t="s">
        <v>212</v>
      </c>
      <c r="AT129" s="22" t="s">
        <v>131</v>
      </c>
      <c r="AU129" s="22" t="s">
        <v>84</v>
      </c>
      <c r="AY129" s="22" t="s">
        <v>128</v>
      </c>
      <c r="BE129" s="202">
        <f t="shared" si="14"/>
        <v>0</v>
      </c>
      <c r="BF129" s="202">
        <f t="shared" si="15"/>
        <v>0</v>
      </c>
      <c r="BG129" s="202">
        <f t="shared" si="16"/>
        <v>0</v>
      </c>
      <c r="BH129" s="202">
        <f t="shared" si="17"/>
        <v>0</v>
      </c>
      <c r="BI129" s="202">
        <f t="shared" si="18"/>
        <v>0</v>
      </c>
      <c r="BJ129" s="22" t="s">
        <v>82</v>
      </c>
      <c r="BK129" s="202">
        <f t="shared" si="19"/>
        <v>0</v>
      </c>
      <c r="BL129" s="22" t="s">
        <v>212</v>
      </c>
      <c r="BM129" s="22" t="s">
        <v>261</v>
      </c>
    </row>
    <row r="130" spans="2:65" s="1" customFormat="1" ht="31.5" customHeight="1">
      <c r="B130" s="39"/>
      <c r="C130" s="191" t="s">
        <v>262</v>
      </c>
      <c r="D130" s="191" t="s">
        <v>131</v>
      </c>
      <c r="E130" s="192" t="s">
        <v>263</v>
      </c>
      <c r="F130" s="193" t="s">
        <v>264</v>
      </c>
      <c r="G130" s="194" t="s">
        <v>149</v>
      </c>
      <c r="H130" s="195">
        <v>97.2</v>
      </c>
      <c r="I130" s="196"/>
      <c r="J130" s="197">
        <f t="shared" si="10"/>
        <v>0</v>
      </c>
      <c r="K130" s="193" t="s">
        <v>135</v>
      </c>
      <c r="L130" s="59"/>
      <c r="M130" s="198" t="s">
        <v>21</v>
      </c>
      <c r="N130" s="199" t="s">
        <v>45</v>
      </c>
      <c r="O130" s="40"/>
      <c r="P130" s="200">
        <f t="shared" si="11"/>
        <v>0</v>
      </c>
      <c r="Q130" s="200">
        <v>3.2000000000000003E-4</v>
      </c>
      <c r="R130" s="200">
        <f t="shared" si="12"/>
        <v>3.1104000000000003E-2</v>
      </c>
      <c r="S130" s="200">
        <v>0</v>
      </c>
      <c r="T130" s="201">
        <f t="shared" si="13"/>
        <v>0</v>
      </c>
      <c r="AR130" s="22" t="s">
        <v>212</v>
      </c>
      <c r="AT130" s="22" t="s">
        <v>131</v>
      </c>
      <c r="AU130" s="22" t="s">
        <v>84</v>
      </c>
      <c r="AY130" s="22" t="s">
        <v>128</v>
      </c>
      <c r="BE130" s="202">
        <f t="shared" si="14"/>
        <v>0</v>
      </c>
      <c r="BF130" s="202">
        <f t="shared" si="15"/>
        <v>0</v>
      </c>
      <c r="BG130" s="202">
        <f t="shared" si="16"/>
        <v>0</v>
      </c>
      <c r="BH130" s="202">
        <f t="shared" si="17"/>
        <v>0</v>
      </c>
      <c r="BI130" s="202">
        <f t="shared" si="18"/>
        <v>0</v>
      </c>
      <c r="BJ130" s="22" t="s">
        <v>82</v>
      </c>
      <c r="BK130" s="202">
        <f t="shared" si="19"/>
        <v>0</v>
      </c>
      <c r="BL130" s="22" t="s">
        <v>212</v>
      </c>
      <c r="BM130" s="22" t="s">
        <v>265</v>
      </c>
    </row>
    <row r="131" spans="2:65" s="1" customFormat="1" ht="31.5" customHeight="1">
      <c r="B131" s="39"/>
      <c r="C131" s="191" t="s">
        <v>266</v>
      </c>
      <c r="D131" s="191" t="s">
        <v>131</v>
      </c>
      <c r="E131" s="192" t="s">
        <v>267</v>
      </c>
      <c r="F131" s="193" t="s">
        <v>268</v>
      </c>
      <c r="G131" s="194" t="s">
        <v>149</v>
      </c>
      <c r="H131" s="195">
        <v>20.76</v>
      </c>
      <c r="I131" s="196"/>
      <c r="J131" s="197">
        <f t="shared" si="10"/>
        <v>0</v>
      </c>
      <c r="K131" s="193" t="s">
        <v>135</v>
      </c>
      <c r="L131" s="59"/>
      <c r="M131" s="198" t="s">
        <v>21</v>
      </c>
      <c r="N131" s="199" t="s">
        <v>45</v>
      </c>
      <c r="O131" s="40"/>
      <c r="P131" s="200">
        <f t="shared" si="11"/>
        <v>0</v>
      </c>
      <c r="Q131" s="200">
        <v>8.0000000000000007E-5</v>
      </c>
      <c r="R131" s="200">
        <f t="shared" si="12"/>
        <v>1.6608000000000003E-3</v>
      </c>
      <c r="S131" s="200">
        <v>0</v>
      </c>
      <c r="T131" s="201">
        <f t="shared" si="13"/>
        <v>0</v>
      </c>
      <c r="AR131" s="22" t="s">
        <v>212</v>
      </c>
      <c r="AT131" s="22" t="s">
        <v>131</v>
      </c>
      <c r="AU131" s="22" t="s">
        <v>84</v>
      </c>
      <c r="AY131" s="22" t="s">
        <v>128</v>
      </c>
      <c r="BE131" s="202">
        <f t="shared" si="14"/>
        <v>0</v>
      </c>
      <c r="BF131" s="202">
        <f t="shared" si="15"/>
        <v>0</v>
      </c>
      <c r="BG131" s="202">
        <f t="shared" si="16"/>
        <v>0</v>
      </c>
      <c r="BH131" s="202">
        <f t="shared" si="17"/>
        <v>0</v>
      </c>
      <c r="BI131" s="202">
        <f t="shared" si="18"/>
        <v>0</v>
      </c>
      <c r="BJ131" s="22" t="s">
        <v>82</v>
      </c>
      <c r="BK131" s="202">
        <f t="shared" si="19"/>
        <v>0</v>
      </c>
      <c r="BL131" s="22" t="s">
        <v>212</v>
      </c>
      <c r="BM131" s="22" t="s">
        <v>269</v>
      </c>
    </row>
    <row r="132" spans="2:65" s="1" customFormat="1" ht="22.5" customHeight="1">
      <c r="B132" s="39"/>
      <c r="C132" s="191" t="s">
        <v>270</v>
      </c>
      <c r="D132" s="191" t="s">
        <v>131</v>
      </c>
      <c r="E132" s="192" t="s">
        <v>271</v>
      </c>
      <c r="F132" s="193" t="s">
        <v>272</v>
      </c>
      <c r="G132" s="194" t="s">
        <v>149</v>
      </c>
      <c r="H132" s="195">
        <v>20.76</v>
      </c>
      <c r="I132" s="196"/>
      <c r="J132" s="197">
        <f t="shared" si="10"/>
        <v>0</v>
      </c>
      <c r="K132" s="193" t="s">
        <v>135</v>
      </c>
      <c r="L132" s="59"/>
      <c r="M132" s="198" t="s">
        <v>21</v>
      </c>
      <c r="N132" s="199" t="s">
        <v>45</v>
      </c>
      <c r="O132" s="40"/>
      <c r="P132" s="200">
        <f t="shared" si="11"/>
        <v>0</v>
      </c>
      <c r="Q132" s="200">
        <v>0</v>
      </c>
      <c r="R132" s="200">
        <f t="shared" si="12"/>
        <v>0</v>
      </c>
      <c r="S132" s="200">
        <v>0</v>
      </c>
      <c r="T132" s="201">
        <f t="shared" si="13"/>
        <v>0</v>
      </c>
      <c r="AR132" s="22" t="s">
        <v>212</v>
      </c>
      <c r="AT132" s="22" t="s">
        <v>131</v>
      </c>
      <c r="AU132" s="22" t="s">
        <v>84</v>
      </c>
      <c r="AY132" s="22" t="s">
        <v>128</v>
      </c>
      <c r="BE132" s="202">
        <f t="shared" si="14"/>
        <v>0</v>
      </c>
      <c r="BF132" s="202">
        <f t="shared" si="15"/>
        <v>0</v>
      </c>
      <c r="BG132" s="202">
        <f t="shared" si="16"/>
        <v>0</v>
      </c>
      <c r="BH132" s="202">
        <f t="shared" si="17"/>
        <v>0</v>
      </c>
      <c r="BI132" s="202">
        <f t="shared" si="18"/>
        <v>0</v>
      </c>
      <c r="BJ132" s="22" t="s">
        <v>82</v>
      </c>
      <c r="BK132" s="202">
        <f t="shared" si="19"/>
        <v>0</v>
      </c>
      <c r="BL132" s="22" t="s">
        <v>212</v>
      </c>
      <c r="BM132" s="22" t="s">
        <v>273</v>
      </c>
    </row>
    <row r="133" spans="2:65" s="1" customFormat="1" ht="22.5" customHeight="1">
      <c r="B133" s="39"/>
      <c r="C133" s="191" t="s">
        <v>274</v>
      </c>
      <c r="D133" s="191" t="s">
        <v>131</v>
      </c>
      <c r="E133" s="192" t="s">
        <v>275</v>
      </c>
      <c r="F133" s="193" t="s">
        <v>276</v>
      </c>
      <c r="G133" s="194" t="s">
        <v>149</v>
      </c>
      <c r="H133" s="195">
        <v>20.76</v>
      </c>
      <c r="I133" s="196"/>
      <c r="J133" s="197">
        <f t="shared" si="10"/>
        <v>0</v>
      </c>
      <c r="K133" s="193" t="s">
        <v>135</v>
      </c>
      <c r="L133" s="59"/>
      <c r="M133" s="198" t="s">
        <v>21</v>
      </c>
      <c r="N133" s="199" t="s">
        <v>45</v>
      </c>
      <c r="O133" s="40"/>
      <c r="P133" s="200">
        <f t="shared" si="11"/>
        <v>0</v>
      </c>
      <c r="Q133" s="200">
        <v>6.0000000000000002E-5</v>
      </c>
      <c r="R133" s="200">
        <f t="shared" si="12"/>
        <v>1.2456000000000001E-3</v>
      </c>
      <c r="S133" s="200">
        <v>0</v>
      </c>
      <c r="T133" s="201">
        <f t="shared" si="13"/>
        <v>0</v>
      </c>
      <c r="AR133" s="22" t="s">
        <v>212</v>
      </c>
      <c r="AT133" s="22" t="s">
        <v>131</v>
      </c>
      <c r="AU133" s="22" t="s">
        <v>84</v>
      </c>
      <c r="AY133" s="22" t="s">
        <v>128</v>
      </c>
      <c r="BE133" s="202">
        <f t="shared" si="14"/>
        <v>0</v>
      </c>
      <c r="BF133" s="202">
        <f t="shared" si="15"/>
        <v>0</v>
      </c>
      <c r="BG133" s="202">
        <f t="shared" si="16"/>
        <v>0</v>
      </c>
      <c r="BH133" s="202">
        <f t="shared" si="17"/>
        <v>0</v>
      </c>
      <c r="BI133" s="202">
        <f t="shared" si="18"/>
        <v>0</v>
      </c>
      <c r="BJ133" s="22" t="s">
        <v>82</v>
      </c>
      <c r="BK133" s="202">
        <f t="shared" si="19"/>
        <v>0</v>
      </c>
      <c r="BL133" s="22" t="s">
        <v>212</v>
      </c>
      <c r="BM133" s="22" t="s">
        <v>277</v>
      </c>
    </row>
    <row r="134" spans="2:65" s="12" customFormat="1" ht="13.5">
      <c r="B134" s="229"/>
      <c r="C134" s="230"/>
      <c r="D134" s="215" t="s">
        <v>141</v>
      </c>
      <c r="E134" s="231" t="s">
        <v>21</v>
      </c>
      <c r="F134" s="232" t="s">
        <v>278</v>
      </c>
      <c r="G134" s="230"/>
      <c r="H134" s="233" t="s">
        <v>21</v>
      </c>
      <c r="I134" s="234"/>
      <c r="J134" s="230"/>
      <c r="K134" s="230"/>
      <c r="L134" s="235"/>
      <c r="M134" s="236"/>
      <c r="N134" s="237"/>
      <c r="O134" s="237"/>
      <c r="P134" s="237"/>
      <c r="Q134" s="237"/>
      <c r="R134" s="237"/>
      <c r="S134" s="237"/>
      <c r="T134" s="238"/>
      <c r="AT134" s="239" t="s">
        <v>141</v>
      </c>
      <c r="AU134" s="239" t="s">
        <v>84</v>
      </c>
      <c r="AV134" s="12" t="s">
        <v>82</v>
      </c>
      <c r="AW134" s="12" t="s">
        <v>37</v>
      </c>
      <c r="AX134" s="12" t="s">
        <v>74</v>
      </c>
      <c r="AY134" s="239" t="s">
        <v>128</v>
      </c>
    </row>
    <row r="135" spans="2:65" s="11" customFormat="1" ht="13.5">
      <c r="B135" s="203"/>
      <c r="C135" s="204"/>
      <c r="D135" s="205" t="s">
        <v>141</v>
      </c>
      <c r="E135" s="214" t="s">
        <v>21</v>
      </c>
      <c r="F135" s="206" t="s">
        <v>279</v>
      </c>
      <c r="G135" s="204"/>
      <c r="H135" s="207">
        <v>20.76</v>
      </c>
      <c r="I135" s="208"/>
      <c r="J135" s="204"/>
      <c r="K135" s="204"/>
      <c r="L135" s="209"/>
      <c r="M135" s="210"/>
      <c r="N135" s="211"/>
      <c r="O135" s="211"/>
      <c r="P135" s="211"/>
      <c r="Q135" s="211"/>
      <c r="R135" s="211"/>
      <c r="S135" s="211"/>
      <c r="T135" s="212"/>
      <c r="AT135" s="213" t="s">
        <v>141</v>
      </c>
      <c r="AU135" s="213" t="s">
        <v>84</v>
      </c>
      <c r="AV135" s="11" t="s">
        <v>84</v>
      </c>
      <c r="AW135" s="11" t="s">
        <v>37</v>
      </c>
      <c r="AX135" s="11" t="s">
        <v>74</v>
      </c>
      <c r="AY135" s="213" t="s">
        <v>128</v>
      </c>
    </row>
    <row r="136" spans="2:65" s="1" customFormat="1" ht="22.5" customHeight="1">
      <c r="B136" s="39"/>
      <c r="C136" s="191" t="s">
        <v>280</v>
      </c>
      <c r="D136" s="191" t="s">
        <v>131</v>
      </c>
      <c r="E136" s="192" t="s">
        <v>281</v>
      </c>
      <c r="F136" s="193" t="s">
        <v>282</v>
      </c>
      <c r="G136" s="194" t="s">
        <v>149</v>
      </c>
      <c r="H136" s="195">
        <v>20.76</v>
      </c>
      <c r="I136" s="196"/>
      <c r="J136" s="197">
        <f>ROUND(I136*H136,2)</f>
        <v>0</v>
      </c>
      <c r="K136" s="193" t="s">
        <v>135</v>
      </c>
      <c r="L136" s="59"/>
      <c r="M136" s="198" t="s">
        <v>21</v>
      </c>
      <c r="N136" s="199" t="s">
        <v>45</v>
      </c>
      <c r="O136" s="40"/>
      <c r="P136" s="200">
        <f>O136*H136</f>
        <v>0</v>
      </c>
      <c r="Q136" s="200">
        <v>1.7000000000000001E-4</v>
      </c>
      <c r="R136" s="200">
        <f>Q136*H136</f>
        <v>3.5292000000000006E-3</v>
      </c>
      <c r="S136" s="200">
        <v>0</v>
      </c>
      <c r="T136" s="201">
        <f>S136*H136</f>
        <v>0</v>
      </c>
      <c r="AR136" s="22" t="s">
        <v>212</v>
      </c>
      <c r="AT136" s="22" t="s">
        <v>131</v>
      </c>
      <c r="AU136" s="22" t="s">
        <v>84</v>
      </c>
      <c r="AY136" s="22" t="s">
        <v>128</v>
      </c>
      <c r="BE136" s="202">
        <f>IF(N136="základní",J136,0)</f>
        <v>0</v>
      </c>
      <c r="BF136" s="202">
        <f>IF(N136="snížená",J136,0)</f>
        <v>0</v>
      </c>
      <c r="BG136" s="202">
        <f>IF(N136="zákl. přenesená",J136,0)</f>
        <v>0</v>
      </c>
      <c r="BH136" s="202">
        <f>IF(N136="sníž. přenesená",J136,0)</f>
        <v>0</v>
      </c>
      <c r="BI136" s="202">
        <f>IF(N136="nulová",J136,0)</f>
        <v>0</v>
      </c>
      <c r="BJ136" s="22" t="s">
        <v>82</v>
      </c>
      <c r="BK136" s="202">
        <f>ROUND(I136*H136,2)</f>
        <v>0</v>
      </c>
      <c r="BL136" s="22" t="s">
        <v>212</v>
      </c>
      <c r="BM136" s="22" t="s">
        <v>283</v>
      </c>
    </row>
    <row r="137" spans="2:65" s="1" customFormat="1" ht="22.5" customHeight="1">
      <c r="B137" s="39"/>
      <c r="C137" s="191" t="s">
        <v>284</v>
      </c>
      <c r="D137" s="191" t="s">
        <v>131</v>
      </c>
      <c r="E137" s="192" t="s">
        <v>285</v>
      </c>
      <c r="F137" s="193" t="s">
        <v>286</v>
      </c>
      <c r="G137" s="194" t="s">
        <v>149</v>
      </c>
      <c r="H137" s="195">
        <v>20.76</v>
      </c>
      <c r="I137" s="196"/>
      <c r="J137" s="197">
        <f>ROUND(I137*H137,2)</f>
        <v>0</v>
      </c>
      <c r="K137" s="193" t="s">
        <v>135</v>
      </c>
      <c r="L137" s="59"/>
      <c r="M137" s="198" t="s">
        <v>21</v>
      </c>
      <c r="N137" s="199" t="s">
        <v>45</v>
      </c>
      <c r="O137" s="40"/>
      <c r="P137" s="200">
        <f>O137*H137</f>
        <v>0</v>
      </c>
      <c r="Q137" s="200">
        <v>1.2E-4</v>
      </c>
      <c r="R137" s="200">
        <f>Q137*H137</f>
        <v>2.4912000000000003E-3</v>
      </c>
      <c r="S137" s="200">
        <v>0</v>
      </c>
      <c r="T137" s="201">
        <f>S137*H137</f>
        <v>0</v>
      </c>
      <c r="AR137" s="22" t="s">
        <v>212</v>
      </c>
      <c r="AT137" s="22" t="s">
        <v>131</v>
      </c>
      <c r="AU137" s="22" t="s">
        <v>84</v>
      </c>
      <c r="AY137" s="22" t="s">
        <v>128</v>
      </c>
      <c r="BE137" s="202">
        <f>IF(N137="základní",J137,0)</f>
        <v>0</v>
      </c>
      <c r="BF137" s="202">
        <f>IF(N137="snížená",J137,0)</f>
        <v>0</v>
      </c>
      <c r="BG137" s="202">
        <f>IF(N137="zákl. přenesená",J137,0)</f>
        <v>0</v>
      </c>
      <c r="BH137" s="202">
        <f>IF(N137="sníž. přenesená",J137,0)</f>
        <v>0</v>
      </c>
      <c r="BI137" s="202">
        <f>IF(N137="nulová",J137,0)</f>
        <v>0</v>
      </c>
      <c r="BJ137" s="22" t="s">
        <v>82</v>
      </c>
      <c r="BK137" s="202">
        <f>ROUND(I137*H137,2)</f>
        <v>0</v>
      </c>
      <c r="BL137" s="22" t="s">
        <v>212</v>
      </c>
      <c r="BM137" s="22" t="s">
        <v>287</v>
      </c>
    </row>
    <row r="138" spans="2:65" s="1" customFormat="1" ht="22.5" customHeight="1">
      <c r="B138" s="39"/>
      <c r="C138" s="191" t="s">
        <v>240</v>
      </c>
      <c r="D138" s="191" t="s">
        <v>131</v>
      </c>
      <c r="E138" s="192" t="s">
        <v>288</v>
      </c>
      <c r="F138" s="193" t="s">
        <v>289</v>
      </c>
      <c r="G138" s="194" t="s">
        <v>149</v>
      </c>
      <c r="H138" s="195">
        <v>20.76</v>
      </c>
      <c r="I138" s="196"/>
      <c r="J138" s="197">
        <f>ROUND(I138*H138,2)</f>
        <v>0</v>
      </c>
      <c r="K138" s="193" t="s">
        <v>135</v>
      </c>
      <c r="L138" s="59"/>
      <c r="M138" s="198" t="s">
        <v>21</v>
      </c>
      <c r="N138" s="199" t="s">
        <v>45</v>
      </c>
      <c r="O138" s="40"/>
      <c r="P138" s="200">
        <f>O138*H138</f>
        <v>0</v>
      </c>
      <c r="Q138" s="200">
        <v>1.2E-4</v>
      </c>
      <c r="R138" s="200">
        <f>Q138*H138</f>
        <v>2.4912000000000003E-3</v>
      </c>
      <c r="S138" s="200">
        <v>0</v>
      </c>
      <c r="T138" s="201">
        <f>S138*H138</f>
        <v>0</v>
      </c>
      <c r="AR138" s="22" t="s">
        <v>212</v>
      </c>
      <c r="AT138" s="22" t="s">
        <v>131</v>
      </c>
      <c r="AU138" s="22" t="s">
        <v>84</v>
      </c>
      <c r="AY138" s="22" t="s">
        <v>128</v>
      </c>
      <c r="BE138" s="202">
        <f>IF(N138="základní",J138,0)</f>
        <v>0</v>
      </c>
      <c r="BF138" s="202">
        <f>IF(N138="snížená",J138,0)</f>
        <v>0</v>
      </c>
      <c r="BG138" s="202">
        <f>IF(N138="zákl. přenesená",J138,0)</f>
        <v>0</v>
      </c>
      <c r="BH138" s="202">
        <f>IF(N138="sníž. přenesená",J138,0)</f>
        <v>0</v>
      </c>
      <c r="BI138" s="202">
        <f>IF(N138="nulová",J138,0)</f>
        <v>0</v>
      </c>
      <c r="BJ138" s="22" t="s">
        <v>82</v>
      </c>
      <c r="BK138" s="202">
        <f>ROUND(I138*H138,2)</f>
        <v>0</v>
      </c>
      <c r="BL138" s="22" t="s">
        <v>212</v>
      </c>
      <c r="BM138" s="22" t="s">
        <v>290</v>
      </c>
    </row>
    <row r="139" spans="2:65" s="10" customFormat="1" ht="29.85" customHeight="1">
      <c r="B139" s="174"/>
      <c r="C139" s="175"/>
      <c r="D139" s="188" t="s">
        <v>73</v>
      </c>
      <c r="E139" s="189" t="s">
        <v>291</v>
      </c>
      <c r="F139" s="189" t="s">
        <v>292</v>
      </c>
      <c r="G139" s="175"/>
      <c r="H139" s="175"/>
      <c r="I139" s="178"/>
      <c r="J139" s="190">
        <f>BK139</f>
        <v>0</v>
      </c>
      <c r="K139" s="175"/>
      <c r="L139" s="180"/>
      <c r="M139" s="181"/>
      <c r="N139" s="182"/>
      <c r="O139" s="182"/>
      <c r="P139" s="183">
        <f>SUM(P140:P163)</f>
        <v>0</v>
      </c>
      <c r="Q139" s="182"/>
      <c r="R139" s="183">
        <f>SUM(R140:R163)</f>
        <v>1.5861495300000001</v>
      </c>
      <c r="S139" s="182"/>
      <c r="T139" s="184">
        <f>SUM(T140:T163)</f>
        <v>0.34680599000000001</v>
      </c>
      <c r="AR139" s="185" t="s">
        <v>84</v>
      </c>
      <c r="AT139" s="186" t="s">
        <v>73</v>
      </c>
      <c r="AU139" s="186" t="s">
        <v>82</v>
      </c>
      <c r="AY139" s="185" t="s">
        <v>128</v>
      </c>
      <c r="BK139" s="187">
        <f>SUM(BK140:BK163)</f>
        <v>0</v>
      </c>
    </row>
    <row r="140" spans="2:65" s="1" customFormat="1" ht="22.5" customHeight="1">
      <c r="B140" s="39"/>
      <c r="C140" s="191" t="s">
        <v>293</v>
      </c>
      <c r="D140" s="191" t="s">
        <v>131</v>
      </c>
      <c r="E140" s="192" t="s">
        <v>294</v>
      </c>
      <c r="F140" s="193" t="s">
        <v>295</v>
      </c>
      <c r="G140" s="194" t="s">
        <v>149</v>
      </c>
      <c r="H140" s="195">
        <v>122.039</v>
      </c>
      <c r="I140" s="196"/>
      <c r="J140" s="197">
        <f>ROUND(I140*H140,2)</f>
        <v>0</v>
      </c>
      <c r="K140" s="193" t="s">
        <v>135</v>
      </c>
      <c r="L140" s="59"/>
      <c r="M140" s="198" t="s">
        <v>21</v>
      </c>
      <c r="N140" s="199" t="s">
        <v>45</v>
      </c>
      <c r="O140" s="40"/>
      <c r="P140" s="200">
        <f>O140*H140</f>
        <v>0</v>
      </c>
      <c r="Q140" s="200">
        <v>1E-3</v>
      </c>
      <c r="R140" s="200">
        <f>Q140*H140</f>
        <v>0.12203900000000001</v>
      </c>
      <c r="S140" s="200">
        <v>3.1E-4</v>
      </c>
      <c r="T140" s="201">
        <f>S140*H140</f>
        <v>3.7832089999999999E-2</v>
      </c>
      <c r="AR140" s="22" t="s">
        <v>212</v>
      </c>
      <c r="AT140" s="22" t="s">
        <v>131</v>
      </c>
      <c r="AU140" s="22" t="s">
        <v>84</v>
      </c>
      <c r="AY140" s="22" t="s">
        <v>128</v>
      </c>
      <c r="BE140" s="202">
        <f>IF(N140="základní",J140,0)</f>
        <v>0</v>
      </c>
      <c r="BF140" s="202">
        <f>IF(N140="snížená",J140,0)</f>
        <v>0</v>
      </c>
      <c r="BG140" s="202">
        <f>IF(N140="zákl. přenesená",J140,0)</f>
        <v>0</v>
      </c>
      <c r="BH140" s="202">
        <f>IF(N140="sníž. přenesená",J140,0)</f>
        <v>0</v>
      </c>
      <c r="BI140" s="202">
        <f>IF(N140="nulová",J140,0)</f>
        <v>0</v>
      </c>
      <c r="BJ140" s="22" t="s">
        <v>82</v>
      </c>
      <c r="BK140" s="202">
        <f>ROUND(I140*H140,2)</f>
        <v>0</v>
      </c>
      <c r="BL140" s="22" t="s">
        <v>212</v>
      </c>
      <c r="BM140" s="22" t="s">
        <v>296</v>
      </c>
    </row>
    <row r="141" spans="2:65" s="12" customFormat="1" ht="13.5">
      <c r="B141" s="229"/>
      <c r="C141" s="230"/>
      <c r="D141" s="215" t="s">
        <v>141</v>
      </c>
      <c r="E141" s="231" t="s">
        <v>21</v>
      </c>
      <c r="F141" s="232" t="s">
        <v>297</v>
      </c>
      <c r="G141" s="230"/>
      <c r="H141" s="233" t="s">
        <v>21</v>
      </c>
      <c r="I141" s="234"/>
      <c r="J141" s="230"/>
      <c r="K141" s="230"/>
      <c r="L141" s="235"/>
      <c r="M141" s="236"/>
      <c r="N141" s="237"/>
      <c r="O141" s="237"/>
      <c r="P141" s="237"/>
      <c r="Q141" s="237"/>
      <c r="R141" s="237"/>
      <c r="S141" s="237"/>
      <c r="T141" s="238"/>
      <c r="AT141" s="239" t="s">
        <v>141</v>
      </c>
      <c r="AU141" s="239" t="s">
        <v>84</v>
      </c>
      <c r="AV141" s="12" t="s">
        <v>82</v>
      </c>
      <c r="AW141" s="12" t="s">
        <v>37</v>
      </c>
      <c r="AX141" s="12" t="s">
        <v>74</v>
      </c>
      <c r="AY141" s="239" t="s">
        <v>128</v>
      </c>
    </row>
    <row r="142" spans="2:65" s="11" customFormat="1" ht="13.5">
      <c r="B142" s="203"/>
      <c r="C142" s="204"/>
      <c r="D142" s="215" t="s">
        <v>141</v>
      </c>
      <c r="E142" s="216" t="s">
        <v>21</v>
      </c>
      <c r="F142" s="217" t="s">
        <v>298</v>
      </c>
      <c r="G142" s="204"/>
      <c r="H142" s="218">
        <v>47.2</v>
      </c>
      <c r="I142" s="208"/>
      <c r="J142" s="204"/>
      <c r="K142" s="204"/>
      <c r="L142" s="209"/>
      <c r="M142" s="210"/>
      <c r="N142" s="211"/>
      <c r="O142" s="211"/>
      <c r="P142" s="211"/>
      <c r="Q142" s="211"/>
      <c r="R142" s="211"/>
      <c r="S142" s="211"/>
      <c r="T142" s="212"/>
      <c r="AT142" s="213" t="s">
        <v>141</v>
      </c>
      <c r="AU142" s="213" t="s">
        <v>84</v>
      </c>
      <c r="AV142" s="11" t="s">
        <v>84</v>
      </c>
      <c r="AW142" s="11" t="s">
        <v>37</v>
      </c>
      <c r="AX142" s="11" t="s">
        <v>74</v>
      </c>
      <c r="AY142" s="213" t="s">
        <v>128</v>
      </c>
    </row>
    <row r="143" spans="2:65" s="12" customFormat="1" ht="13.5">
      <c r="B143" s="229"/>
      <c r="C143" s="230"/>
      <c r="D143" s="215" t="s">
        <v>141</v>
      </c>
      <c r="E143" s="231" t="s">
        <v>21</v>
      </c>
      <c r="F143" s="232" t="s">
        <v>299</v>
      </c>
      <c r="G143" s="230"/>
      <c r="H143" s="233" t="s">
        <v>21</v>
      </c>
      <c r="I143" s="234"/>
      <c r="J143" s="230"/>
      <c r="K143" s="230"/>
      <c r="L143" s="235"/>
      <c r="M143" s="236"/>
      <c r="N143" s="237"/>
      <c r="O143" s="237"/>
      <c r="P143" s="237"/>
      <c r="Q143" s="237"/>
      <c r="R143" s="237"/>
      <c r="S143" s="237"/>
      <c r="T143" s="238"/>
      <c r="AT143" s="239" t="s">
        <v>141</v>
      </c>
      <c r="AU143" s="239" t="s">
        <v>84</v>
      </c>
      <c r="AV143" s="12" t="s">
        <v>82</v>
      </c>
      <c r="AW143" s="12" t="s">
        <v>37</v>
      </c>
      <c r="AX143" s="12" t="s">
        <v>74</v>
      </c>
      <c r="AY143" s="239" t="s">
        <v>128</v>
      </c>
    </row>
    <row r="144" spans="2:65" s="11" customFormat="1" ht="13.5">
      <c r="B144" s="203"/>
      <c r="C144" s="204"/>
      <c r="D144" s="215" t="s">
        <v>141</v>
      </c>
      <c r="E144" s="216" t="s">
        <v>21</v>
      </c>
      <c r="F144" s="217" t="s">
        <v>300</v>
      </c>
      <c r="G144" s="204"/>
      <c r="H144" s="218">
        <v>59.616</v>
      </c>
      <c r="I144" s="208"/>
      <c r="J144" s="204"/>
      <c r="K144" s="204"/>
      <c r="L144" s="209"/>
      <c r="M144" s="210"/>
      <c r="N144" s="211"/>
      <c r="O144" s="211"/>
      <c r="P144" s="211"/>
      <c r="Q144" s="211"/>
      <c r="R144" s="211"/>
      <c r="S144" s="211"/>
      <c r="T144" s="212"/>
      <c r="AT144" s="213" t="s">
        <v>141</v>
      </c>
      <c r="AU144" s="213" t="s">
        <v>84</v>
      </c>
      <c r="AV144" s="11" t="s">
        <v>84</v>
      </c>
      <c r="AW144" s="11" t="s">
        <v>37</v>
      </c>
      <c r="AX144" s="11" t="s">
        <v>74</v>
      </c>
      <c r="AY144" s="213" t="s">
        <v>128</v>
      </c>
    </row>
    <row r="145" spans="2:65" s="11" customFormat="1" ht="13.5">
      <c r="B145" s="203"/>
      <c r="C145" s="204"/>
      <c r="D145" s="215" t="s">
        <v>141</v>
      </c>
      <c r="E145" s="216" t="s">
        <v>21</v>
      </c>
      <c r="F145" s="217" t="s">
        <v>301</v>
      </c>
      <c r="G145" s="204"/>
      <c r="H145" s="218">
        <v>-20.405000000000001</v>
      </c>
      <c r="I145" s="208"/>
      <c r="J145" s="204"/>
      <c r="K145" s="204"/>
      <c r="L145" s="209"/>
      <c r="M145" s="210"/>
      <c r="N145" s="211"/>
      <c r="O145" s="211"/>
      <c r="P145" s="211"/>
      <c r="Q145" s="211"/>
      <c r="R145" s="211"/>
      <c r="S145" s="211"/>
      <c r="T145" s="212"/>
      <c r="AT145" s="213" t="s">
        <v>141</v>
      </c>
      <c r="AU145" s="213" t="s">
        <v>84</v>
      </c>
      <c r="AV145" s="11" t="s">
        <v>84</v>
      </c>
      <c r="AW145" s="11" t="s">
        <v>37</v>
      </c>
      <c r="AX145" s="11" t="s">
        <v>74</v>
      </c>
      <c r="AY145" s="213" t="s">
        <v>128</v>
      </c>
    </row>
    <row r="146" spans="2:65" s="11" customFormat="1" ht="13.5">
      <c r="B146" s="203"/>
      <c r="C146" s="204"/>
      <c r="D146" s="205" t="s">
        <v>141</v>
      </c>
      <c r="E146" s="214" t="s">
        <v>21</v>
      </c>
      <c r="F146" s="206" t="s">
        <v>302</v>
      </c>
      <c r="G146" s="204"/>
      <c r="H146" s="207">
        <v>35.628</v>
      </c>
      <c r="I146" s="208"/>
      <c r="J146" s="204"/>
      <c r="K146" s="204"/>
      <c r="L146" s="209"/>
      <c r="M146" s="210"/>
      <c r="N146" s="211"/>
      <c r="O146" s="211"/>
      <c r="P146" s="211"/>
      <c r="Q146" s="211"/>
      <c r="R146" s="211"/>
      <c r="S146" s="211"/>
      <c r="T146" s="212"/>
      <c r="AT146" s="213" t="s">
        <v>141</v>
      </c>
      <c r="AU146" s="213" t="s">
        <v>84</v>
      </c>
      <c r="AV146" s="11" t="s">
        <v>84</v>
      </c>
      <c r="AW146" s="11" t="s">
        <v>37</v>
      </c>
      <c r="AX146" s="11" t="s">
        <v>74</v>
      </c>
      <c r="AY146" s="213" t="s">
        <v>128</v>
      </c>
    </row>
    <row r="147" spans="2:65" s="1" customFormat="1" ht="22.5" customHeight="1">
      <c r="B147" s="39"/>
      <c r="C147" s="191" t="s">
        <v>303</v>
      </c>
      <c r="D147" s="191" t="s">
        <v>131</v>
      </c>
      <c r="E147" s="192" t="s">
        <v>304</v>
      </c>
      <c r="F147" s="193" t="s">
        <v>305</v>
      </c>
      <c r="G147" s="194" t="s">
        <v>149</v>
      </c>
      <c r="H147" s="195">
        <v>996.69</v>
      </c>
      <c r="I147" s="196"/>
      <c r="J147" s="197">
        <f>ROUND(I147*H147,2)</f>
        <v>0</v>
      </c>
      <c r="K147" s="193" t="s">
        <v>135</v>
      </c>
      <c r="L147" s="59"/>
      <c r="M147" s="198" t="s">
        <v>21</v>
      </c>
      <c r="N147" s="199" t="s">
        <v>45</v>
      </c>
      <c r="O147" s="40"/>
      <c r="P147" s="200">
        <f>O147*H147</f>
        <v>0</v>
      </c>
      <c r="Q147" s="200">
        <v>1E-3</v>
      </c>
      <c r="R147" s="200">
        <f>Q147*H147</f>
        <v>0.99669000000000008</v>
      </c>
      <c r="S147" s="200">
        <v>3.1E-4</v>
      </c>
      <c r="T147" s="201">
        <f>S147*H147</f>
        <v>0.30897390000000002</v>
      </c>
      <c r="AR147" s="22" t="s">
        <v>212</v>
      </c>
      <c r="AT147" s="22" t="s">
        <v>131</v>
      </c>
      <c r="AU147" s="22" t="s">
        <v>84</v>
      </c>
      <c r="AY147" s="22" t="s">
        <v>128</v>
      </c>
      <c r="BE147" s="202">
        <f>IF(N147="základní",J147,0)</f>
        <v>0</v>
      </c>
      <c r="BF147" s="202">
        <f>IF(N147="snížená",J147,0)</f>
        <v>0</v>
      </c>
      <c r="BG147" s="202">
        <f>IF(N147="zákl. přenesená",J147,0)</f>
        <v>0</v>
      </c>
      <c r="BH147" s="202">
        <f>IF(N147="sníž. přenesená",J147,0)</f>
        <v>0</v>
      </c>
      <c r="BI147" s="202">
        <f>IF(N147="nulová",J147,0)</f>
        <v>0</v>
      </c>
      <c r="BJ147" s="22" t="s">
        <v>82</v>
      </c>
      <c r="BK147" s="202">
        <f>ROUND(I147*H147,2)</f>
        <v>0</v>
      </c>
      <c r="BL147" s="22" t="s">
        <v>212</v>
      </c>
      <c r="BM147" s="22" t="s">
        <v>306</v>
      </c>
    </row>
    <row r="148" spans="2:65" s="12" customFormat="1" ht="13.5">
      <c r="B148" s="229"/>
      <c r="C148" s="230"/>
      <c r="D148" s="215" t="s">
        <v>141</v>
      </c>
      <c r="E148" s="231" t="s">
        <v>21</v>
      </c>
      <c r="F148" s="232" t="s">
        <v>297</v>
      </c>
      <c r="G148" s="230"/>
      <c r="H148" s="233" t="s">
        <v>21</v>
      </c>
      <c r="I148" s="234"/>
      <c r="J148" s="230"/>
      <c r="K148" s="230"/>
      <c r="L148" s="235"/>
      <c r="M148" s="236"/>
      <c r="N148" s="237"/>
      <c r="O148" s="237"/>
      <c r="P148" s="237"/>
      <c r="Q148" s="237"/>
      <c r="R148" s="237"/>
      <c r="S148" s="237"/>
      <c r="T148" s="238"/>
      <c r="AT148" s="239" t="s">
        <v>141</v>
      </c>
      <c r="AU148" s="239" t="s">
        <v>84</v>
      </c>
      <c r="AV148" s="12" t="s">
        <v>82</v>
      </c>
      <c r="AW148" s="12" t="s">
        <v>37</v>
      </c>
      <c r="AX148" s="12" t="s">
        <v>74</v>
      </c>
      <c r="AY148" s="239" t="s">
        <v>128</v>
      </c>
    </row>
    <row r="149" spans="2:65" s="11" customFormat="1" ht="13.5">
      <c r="B149" s="203"/>
      <c r="C149" s="204"/>
      <c r="D149" s="215" t="s">
        <v>141</v>
      </c>
      <c r="E149" s="216" t="s">
        <v>21</v>
      </c>
      <c r="F149" s="217" t="s">
        <v>307</v>
      </c>
      <c r="G149" s="204"/>
      <c r="H149" s="218">
        <v>536.07000000000005</v>
      </c>
      <c r="I149" s="208"/>
      <c r="J149" s="204"/>
      <c r="K149" s="204"/>
      <c r="L149" s="209"/>
      <c r="M149" s="210"/>
      <c r="N149" s="211"/>
      <c r="O149" s="211"/>
      <c r="P149" s="211"/>
      <c r="Q149" s="211"/>
      <c r="R149" s="211"/>
      <c r="S149" s="211"/>
      <c r="T149" s="212"/>
      <c r="AT149" s="213" t="s">
        <v>141</v>
      </c>
      <c r="AU149" s="213" t="s">
        <v>84</v>
      </c>
      <c r="AV149" s="11" t="s">
        <v>84</v>
      </c>
      <c r="AW149" s="11" t="s">
        <v>37</v>
      </c>
      <c r="AX149" s="11" t="s">
        <v>74</v>
      </c>
      <c r="AY149" s="213" t="s">
        <v>128</v>
      </c>
    </row>
    <row r="150" spans="2:65" s="12" customFormat="1" ht="13.5">
      <c r="B150" s="229"/>
      <c r="C150" s="230"/>
      <c r="D150" s="215" t="s">
        <v>141</v>
      </c>
      <c r="E150" s="231" t="s">
        <v>21</v>
      </c>
      <c r="F150" s="232" t="s">
        <v>299</v>
      </c>
      <c r="G150" s="230"/>
      <c r="H150" s="233" t="s">
        <v>21</v>
      </c>
      <c r="I150" s="234"/>
      <c r="J150" s="230"/>
      <c r="K150" s="230"/>
      <c r="L150" s="235"/>
      <c r="M150" s="236"/>
      <c r="N150" s="237"/>
      <c r="O150" s="237"/>
      <c r="P150" s="237"/>
      <c r="Q150" s="237"/>
      <c r="R150" s="237"/>
      <c r="S150" s="237"/>
      <c r="T150" s="238"/>
      <c r="AT150" s="239" t="s">
        <v>141</v>
      </c>
      <c r="AU150" s="239" t="s">
        <v>84</v>
      </c>
      <c r="AV150" s="12" t="s">
        <v>82</v>
      </c>
      <c r="AW150" s="12" t="s">
        <v>37</v>
      </c>
      <c r="AX150" s="12" t="s">
        <v>74</v>
      </c>
      <c r="AY150" s="239" t="s">
        <v>128</v>
      </c>
    </row>
    <row r="151" spans="2:65" s="11" customFormat="1" ht="13.5">
      <c r="B151" s="203"/>
      <c r="C151" s="204"/>
      <c r="D151" s="215" t="s">
        <v>141</v>
      </c>
      <c r="E151" s="216" t="s">
        <v>21</v>
      </c>
      <c r="F151" s="217" t="s">
        <v>308</v>
      </c>
      <c r="G151" s="204"/>
      <c r="H151" s="218">
        <v>706.64</v>
      </c>
      <c r="I151" s="208"/>
      <c r="J151" s="204"/>
      <c r="K151" s="204"/>
      <c r="L151" s="209"/>
      <c r="M151" s="210"/>
      <c r="N151" s="211"/>
      <c r="O151" s="211"/>
      <c r="P151" s="211"/>
      <c r="Q151" s="211"/>
      <c r="R151" s="211"/>
      <c r="S151" s="211"/>
      <c r="T151" s="212"/>
      <c r="AT151" s="213" t="s">
        <v>141</v>
      </c>
      <c r="AU151" s="213" t="s">
        <v>84</v>
      </c>
      <c r="AV151" s="11" t="s">
        <v>84</v>
      </c>
      <c r="AW151" s="11" t="s">
        <v>37</v>
      </c>
      <c r="AX151" s="11" t="s">
        <v>74</v>
      </c>
      <c r="AY151" s="213" t="s">
        <v>128</v>
      </c>
    </row>
    <row r="152" spans="2:65" s="11" customFormat="1" ht="13.5">
      <c r="B152" s="203"/>
      <c r="C152" s="204"/>
      <c r="D152" s="205" t="s">
        <v>141</v>
      </c>
      <c r="E152" s="214" t="s">
        <v>21</v>
      </c>
      <c r="F152" s="206" t="s">
        <v>309</v>
      </c>
      <c r="G152" s="204"/>
      <c r="H152" s="207">
        <v>-246.02</v>
      </c>
      <c r="I152" s="208"/>
      <c r="J152" s="204"/>
      <c r="K152" s="204"/>
      <c r="L152" s="209"/>
      <c r="M152" s="210"/>
      <c r="N152" s="211"/>
      <c r="O152" s="211"/>
      <c r="P152" s="211"/>
      <c r="Q152" s="211"/>
      <c r="R152" s="211"/>
      <c r="S152" s="211"/>
      <c r="T152" s="212"/>
      <c r="AT152" s="213" t="s">
        <v>141</v>
      </c>
      <c r="AU152" s="213" t="s">
        <v>84</v>
      </c>
      <c r="AV152" s="11" t="s">
        <v>84</v>
      </c>
      <c r="AW152" s="11" t="s">
        <v>37</v>
      </c>
      <c r="AX152" s="11" t="s">
        <v>74</v>
      </c>
      <c r="AY152" s="213" t="s">
        <v>128</v>
      </c>
    </row>
    <row r="153" spans="2:65" s="1" customFormat="1" ht="22.5" customHeight="1">
      <c r="B153" s="39"/>
      <c r="C153" s="191" t="s">
        <v>310</v>
      </c>
      <c r="D153" s="191" t="s">
        <v>131</v>
      </c>
      <c r="E153" s="192" t="s">
        <v>311</v>
      </c>
      <c r="F153" s="193" t="s">
        <v>312</v>
      </c>
      <c r="G153" s="194" t="s">
        <v>149</v>
      </c>
      <c r="H153" s="195">
        <v>122.039</v>
      </c>
      <c r="I153" s="196"/>
      <c r="J153" s="197">
        <f>ROUND(I153*H153,2)</f>
        <v>0</v>
      </c>
      <c r="K153" s="193" t="s">
        <v>135</v>
      </c>
      <c r="L153" s="59"/>
      <c r="M153" s="198" t="s">
        <v>21</v>
      </c>
      <c r="N153" s="199" t="s">
        <v>45</v>
      </c>
      <c r="O153" s="40"/>
      <c r="P153" s="200">
        <f>O153*H153</f>
        <v>0</v>
      </c>
      <c r="Q153" s="200">
        <v>0</v>
      </c>
      <c r="R153" s="200">
        <f>Q153*H153</f>
        <v>0</v>
      </c>
      <c r="S153" s="200">
        <v>0</v>
      </c>
      <c r="T153" s="201">
        <f>S153*H153</f>
        <v>0</v>
      </c>
      <c r="AR153" s="22" t="s">
        <v>212</v>
      </c>
      <c r="AT153" s="22" t="s">
        <v>131</v>
      </c>
      <c r="AU153" s="22" t="s">
        <v>84</v>
      </c>
      <c r="AY153" s="22" t="s">
        <v>128</v>
      </c>
      <c r="BE153" s="202">
        <f>IF(N153="základní",J153,0)</f>
        <v>0</v>
      </c>
      <c r="BF153" s="202">
        <f>IF(N153="snížená",J153,0)</f>
        <v>0</v>
      </c>
      <c r="BG153" s="202">
        <f>IF(N153="zákl. přenesená",J153,0)</f>
        <v>0</v>
      </c>
      <c r="BH153" s="202">
        <f>IF(N153="sníž. přenesená",J153,0)</f>
        <v>0</v>
      </c>
      <c r="BI153" s="202">
        <f>IF(N153="nulová",J153,0)</f>
        <v>0</v>
      </c>
      <c r="BJ153" s="22" t="s">
        <v>82</v>
      </c>
      <c r="BK153" s="202">
        <f>ROUND(I153*H153,2)</f>
        <v>0</v>
      </c>
      <c r="BL153" s="22" t="s">
        <v>212</v>
      </c>
      <c r="BM153" s="22" t="s">
        <v>313</v>
      </c>
    </row>
    <row r="154" spans="2:65" s="1" customFormat="1" ht="22.5" customHeight="1">
      <c r="B154" s="39"/>
      <c r="C154" s="191" t="s">
        <v>314</v>
      </c>
      <c r="D154" s="191" t="s">
        <v>131</v>
      </c>
      <c r="E154" s="192" t="s">
        <v>315</v>
      </c>
      <c r="F154" s="193" t="s">
        <v>316</v>
      </c>
      <c r="G154" s="194" t="s">
        <v>149</v>
      </c>
      <c r="H154" s="195">
        <v>996.69</v>
      </c>
      <c r="I154" s="196"/>
      <c r="J154" s="197">
        <f>ROUND(I154*H154,2)</f>
        <v>0</v>
      </c>
      <c r="K154" s="193" t="s">
        <v>135</v>
      </c>
      <c r="L154" s="59"/>
      <c r="M154" s="198" t="s">
        <v>21</v>
      </c>
      <c r="N154" s="199" t="s">
        <v>45</v>
      </c>
      <c r="O154" s="40"/>
      <c r="P154" s="200">
        <f>O154*H154</f>
        <v>0</v>
      </c>
      <c r="Q154" s="200">
        <v>0</v>
      </c>
      <c r="R154" s="200">
        <f>Q154*H154</f>
        <v>0</v>
      </c>
      <c r="S154" s="200">
        <v>0</v>
      </c>
      <c r="T154" s="201">
        <f>S154*H154</f>
        <v>0</v>
      </c>
      <c r="AR154" s="22" t="s">
        <v>212</v>
      </c>
      <c r="AT154" s="22" t="s">
        <v>131</v>
      </c>
      <c r="AU154" s="22" t="s">
        <v>84</v>
      </c>
      <c r="AY154" s="22" t="s">
        <v>128</v>
      </c>
      <c r="BE154" s="202">
        <f>IF(N154="základní",J154,0)</f>
        <v>0</v>
      </c>
      <c r="BF154" s="202">
        <f>IF(N154="snížená",J154,0)</f>
        <v>0</v>
      </c>
      <c r="BG154" s="202">
        <f>IF(N154="zákl. přenesená",J154,0)</f>
        <v>0</v>
      </c>
      <c r="BH154" s="202">
        <f>IF(N154="sníž. přenesená",J154,0)</f>
        <v>0</v>
      </c>
      <c r="BI154" s="202">
        <f>IF(N154="nulová",J154,0)</f>
        <v>0</v>
      </c>
      <c r="BJ154" s="22" t="s">
        <v>82</v>
      </c>
      <c r="BK154" s="202">
        <f>ROUND(I154*H154,2)</f>
        <v>0</v>
      </c>
      <c r="BL154" s="22" t="s">
        <v>212</v>
      </c>
      <c r="BM154" s="22" t="s">
        <v>317</v>
      </c>
    </row>
    <row r="155" spans="2:65" s="1" customFormat="1" ht="22.5" customHeight="1">
      <c r="B155" s="39"/>
      <c r="C155" s="191" t="s">
        <v>318</v>
      </c>
      <c r="D155" s="191" t="s">
        <v>131</v>
      </c>
      <c r="E155" s="192" t="s">
        <v>319</v>
      </c>
      <c r="F155" s="193" t="s">
        <v>320</v>
      </c>
      <c r="G155" s="194" t="s">
        <v>149</v>
      </c>
      <c r="H155" s="195">
        <v>583.27</v>
      </c>
      <c r="I155" s="196"/>
      <c r="J155" s="197">
        <f>ROUND(I155*H155,2)</f>
        <v>0</v>
      </c>
      <c r="K155" s="193" t="s">
        <v>135</v>
      </c>
      <c r="L155" s="59"/>
      <c r="M155" s="198" t="s">
        <v>21</v>
      </c>
      <c r="N155" s="199" t="s">
        <v>45</v>
      </c>
      <c r="O155" s="40"/>
      <c r="P155" s="200">
        <f>O155*H155</f>
        <v>0</v>
      </c>
      <c r="Q155" s="200">
        <v>0</v>
      </c>
      <c r="R155" s="200">
        <f>Q155*H155</f>
        <v>0</v>
      </c>
      <c r="S155" s="200">
        <v>0</v>
      </c>
      <c r="T155" s="201">
        <f>S155*H155</f>
        <v>0</v>
      </c>
      <c r="AR155" s="22" t="s">
        <v>212</v>
      </c>
      <c r="AT155" s="22" t="s">
        <v>131</v>
      </c>
      <c r="AU155" s="22" t="s">
        <v>84</v>
      </c>
      <c r="AY155" s="22" t="s">
        <v>128</v>
      </c>
      <c r="BE155" s="202">
        <f>IF(N155="základní",J155,0)</f>
        <v>0</v>
      </c>
      <c r="BF155" s="202">
        <f>IF(N155="snížená",J155,0)</f>
        <v>0</v>
      </c>
      <c r="BG155" s="202">
        <f>IF(N155="zákl. přenesená",J155,0)</f>
        <v>0</v>
      </c>
      <c r="BH155" s="202">
        <f>IF(N155="sníž. přenesená",J155,0)</f>
        <v>0</v>
      </c>
      <c r="BI155" s="202">
        <f>IF(N155="nulová",J155,0)</f>
        <v>0</v>
      </c>
      <c r="BJ155" s="22" t="s">
        <v>82</v>
      </c>
      <c r="BK155" s="202">
        <f>ROUND(I155*H155,2)</f>
        <v>0</v>
      </c>
      <c r="BL155" s="22" t="s">
        <v>212</v>
      </c>
      <c r="BM155" s="22" t="s">
        <v>321</v>
      </c>
    </row>
    <row r="156" spans="2:65" s="11" customFormat="1" ht="13.5">
      <c r="B156" s="203"/>
      <c r="C156" s="204"/>
      <c r="D156" s="205" t="s">
        <v>141</v>
      </c>
      <c r="E156" s="214" t="s">
        <v>21</v>
      </c>
      <c r="F156" s="206" t="s">
        <v>322</v>
      </c>
      <c r="G156" s="204"/>
      <c r="H156" s="207">
        <v>583.27</v>
      </c>
      <c r="I156" s="208"/>
      <c r="J156" s="204"/>
      <c r="K156" s="204"/>
      <c r="L156" s="209"/>
      <c r="M156" s="210"/>
      <c r="N156" s="211"/>
      <c r="O156" s="211"/>
      <c r="P156" s="211"/>
      <c r="Q156" s="211"/>
      <c r="R156" s="211"/>
      <c r="S156" s="211"/>
      <c r="T156" s="212"/>
      <c r="AT156" s="213" t="s">
        <v>141</v>
      </c>
      <c r="AU156" s="213" t="s">
        <v>84</v>
      </c>
      <c r="AV156" s="11" t="s">
        <v>84</v>
      </c>
      <c r="AW156" s="11" t="s">
        <v>37</v>
      </c>
      <c r="AX156" s="11" t="s">
        <v>74</v>
      </c>
      <c r="AY156" s="213" t="s">
        <v>128</v>
      </c>
    </row>
    <row r="157" spans="2:65" s="1" customFormat="1" ht="22.5" customHeight="1">
      <c r="B157" s="39"/>
      <c r="C157" s="219" t="s">
        <v>323</v>
      </c>
      <c r="D157" s="219" t="s">
        <v>237</v>
      </c>
      <c r="E157" s="220" t="s">
        <v>324</v>
      </c>
      <c r="F157" s="221" t="s">
        <v>325</v>
      </c>
      <c r="G157" s="222" t="s">
        <v>149</v>
      </c>
      <c r="H157" s="223">
        <v>612.43399999999997</v>
      </c>
      <c r="I157" s="224"/>
      <c r="J157" s="225">
        <f>ROUND(I157*H157,2)</f>
        <v>0</v>
      </c>
      <c r="K157" s="221" t="s">
        <v>135</v>
      </c>
      <c r="L157" s="226"/>
      <c r="M157" s="227" t="s">
        <v>21</v>
      </c>
      <c r="N157" s="228" t="s">
        <v>45</v>
      </c>
      <c r="O157" s="40"/>
      <c r="P157" s="200">
        <f>O157*H157</f>
        <v>0</v>
      </c>
      <c r="Q157" s="200">
        <v>0</v>
      </c>
      <c r="R157" s="200">
        <f>Q157*H157</f>
        <v>0</v>
      </c>
      <c r="S157" s="200">
        <v>0</v>
      </c>
      <c r="T157" s="201">
        <f>S157*H157</f>
        <v>0</v>
      </c>
      <c r="AR157" s="22" t="s">
        <v>240</v>
      </c>
      <c r="AT157" s="22" t="s">
        <v>237</v>
      </c>
      <c r="AU157" s="22" t="s">
        <v>84</v>
      </c>
      <c r="AY157" s="22" t="s">
        <v>128</v>
      </c>
      <c r="BE157" s="202">
        <f>IF(N157="základní",J157,0)</f>
        <v>0</v>
      </c>
      <c r="BF157" s="202">
        <f>IF(N157="snížená",J157,0)</f>
        <v>0</v>
      </c>
      <c r="BG157" s="202">
        <f>IF(N157="zákl. přenesená",J157,0)</f>
        <v>0</v>
      </c>
      <c r="BH157" s="202">
        <f>IF(N157="sníž. přenesená",J157,0)</f>
        <v>0</v>
      </c>
      <c r="BI157" s="202">
        <f>IF(N157="nulová",J157,0)</f>
        <v>0</v>
      </c>
      <c r="BJ157" s="22" t="s">
        <v>82</v>
      </c>
      <c r="BK157" s="202">
        <f>ROUND(I157*H157,2)</f>
        <v>0</v>
      </c>
      <c r="BL157" s="22" t="s">
        <v>212</v>
      </c>
      <c r="BM157" s="22" t="s">
        <v>326</v>
      </c>
    </row>
    <row r="158" spans="2:65" s="11" customFormat="1" ht="13.5">
      <c r="B158" s="203"/>
      <c r="C158" s="204"/>
      <c r="D158" s="205" t="s">
        <v>141</v>
      </c>
      <c r="E158" s="204"/>
      <c r="F158" s="206" t="s">
        <v>327</v>
      </c>
      <c r="G158" s="204"/>
      <c r="H158" s="207">
        <v>612.43399999999997</v>
      </c>
      <c r="I158" s="208"/>
      <c r="J158" s="204"/>
      <c r="K158" s="204"/>
      <c r="L158" s="209"/>
      <c r="M158" s="210"/>
      <c r="N158" s="211"/>
      <c r="O158" s="211"/>
      <c r="P158" s="211"/>
      <c r="Q158" s="211"/>
      <c r="R158" s="211"/>
      <c r="S158" s="211"/>
      <c r="T158" s="212"/>
      <c r="AT158" s="213" t="s">
        <v>141</v>
      </c>
      <c r="AU158" s="213" t="s">
        <v>84</v>
      </c>
      <c r="AV158" s="11" t="s">
        <v>84</v>
      </c>
      <c r="AW158" s="11" t="s">
        <v>6</v>
      </c>
      <c r="AX158" s="11" t="s">
        <v>82</v>
      </c>
      <c r="AY158" s="213" t="s">
        <v>128</v>
      </c>
    </row>
    <row r="159" spans="2:65" s="1" customFormat="1" ht="22.5" customHeight="1">
      <c r="B159" s="39"/>
      <c r="C159" s="191" t="s">
        <v>328</v>
      </c>
      <c r="D159" s="191" t="s">
        <v>131</v>
      </c>
      <c r="E159" s="192" t="s">
        <v>329</v>
      </c>
      <c r="F159" s="193" t="s">
        <v>330</v>
      </c>
      <c r="G159" s="194" t="s">
        <v>149</v>
      </c>
      <c r="H159" s="195">
        <v>122.039</v>
      </c>
      <c r="I159" s="196"/>
      <c r="J159" s="197">
        <f>ROUND(I159*H159,2)</f>
        <v>0</v>
      </c>
      <c r="K159" s="193" t="s">
        <v>135</v>
      </c>
      <c r="L159" s="59"/>
      <c r="M159" s="198" t="s">
        <v>21</v>
      </c>
      <c r="N159" s="199" t="s">
        <v>45</v>
      </c>
      <c r="O159" s="40"/>
      <c r="P159" s="200">
        <f>O159*H159</f>
        <v>0</v>
      </c>
      <c r="Q159" s="200">
        <v>2.0000000000000001E-4</v>
      </c>
      <c r="R159" s="200">
        <f>Q159*H159</f>
        <v>2.44078E-2</v>
      </c>
      <c r="S159" s="200">
        <v>0</v>
      </c>
      <c r="T159" s="201">
        <f>S159*H159</f>
        <v>0</v>
      </c>
      <c r="AR159" s="22" t="s">
        <v>212</v>
      </c>
      <c r="AT159" s="22" t="s">
        <v>131</v>
      </c>
      <c r="AU159" s="22" t="s">
        <v>84</v>
      </c>
      <c r="AY159" s="22" t="s">
        <v>128</v>
      </c>
      <c r="BE159" s="202">
        <f>IF(N159="základní",J159,0)</f>
        <v>0</v>
      </c>
      <c r="BF159" s="202">
        <f>IF(N159="snížená",J159,0)</f>
        <v>0</v>
      </c>
      <c r="BG159" s="202">
        <f>IF(N159="zákl. přenesená",J159,0)</f>
        <v>0</v>
      </c>
      <c r="BH159" s="202">
        <f>IF(N159="sníž. přenesená",J159,0)</f>
        <v>0</v>
      </c>
      <c r="BI159" s="202">
        <f>IF(N159="nulová",J159,0)</f>
        <v>0</v>
      </c>
      <c r="BJ159" s="22" t="s">
        <v>82</v>
      </c>
      <c r="BK159" s="202">
        <f>ROUND(I159*H159,2)</f>
        <v>0</v>
      </c>
      <c r="BL159" s="22" t="s">
        <v>212</v>
      </c>
      <c r="BM159" s="22" t="s">
        <v>331</v>
      </c>
    </row>
    <row r="160" spans="2:65" s="1" customFormat="1" ht="22.5" customHeight="1">
      <c r="B160" s="39"/>
      <c r="C160" s="191" t="s">
        <v>332</v>
      </c>
      <c r="D160" s="191" t="s">
        <v>131</v>
      </c>
      <c r="E160" s="192" t="s">
        <v>333</v>
      </c>
      <c r="F160" s="193" t="s">
        <v>334</v>
      </c>
      <c r="G160" s="194" t="s">
        <v>149</v>
      </c>
      <c r="H160" s="195">
        <v>872.49</v>
      </c>
      <c r="I160" s="196"/>
      <c r="J160" s="197">
        <f>ROUND(I160*H160,2)</f>
        <v>0</v>
      </c>
      <c r="K160" s="193" t="s">
        <v>135</v>
      </c>
      <c r="L160" s="59"/>
      <c r="M160" s="198" t="s">
        <v>21</v>
      </c>
      <c r="N160" s="199" t="s">
        <v>45</v>
      </c>
      <c r="O160" s="40"/>
      <c r="P160" s="200">
        <f>O160*H160</f>
        <v>0</v>
      </c>
      <c r="Q160" s="200">
        <v>2.0000000000000001E-4</v>
      </c>
      <c r="R160" s="200">
        <f>Q160*H160</f>
        <v>0.17449800000000001</v>
      </c>
      <c r="S160" s="200">
        <v>0</v>
      </c>
      <c r="T160" s="201">
        <f>S160*H160</f>
        <v>0</v>
      </c>
      <c r="AR160" s="22" t="s">
        <v>212</v>
      </c>
      <c r="AT160" s="22" t="s">
        <v>131</v>
      </c>
      <c r="AU160" s="22" t="s">
        <v>84</v>
      </c>
      <c r="AY160" s="22" t="s">
        <v>128</v>
      </c>
      <c r="BE160" s="202">
        <f>IF(N160="základní",J160,0)</f>
        <v>0</v>
      </c>
      <c r="BF160" s="202">
        <f>IF(N160="snížená",J160,0)</f>
        <v>0</v>
      </c>
      <c r="BG160" s="202">
        <f>IF(N160="zákl. přenesená",J160,0)</f>
        <v>0</v>
      </c>
      <c r="BH160" s="202">
        <f>IF(N160="sníž. přenesená",J160,0)</f>
        <v>0</v>
      </c>
      <c r="BI160" s="202">
        <f>IF(N160="nulová",J160,0)</f>
        <v>0</v>
      </c>
      <c r="BJ160" s="22" t="s">
        <v>82</v>
      </c>
      <c r="BK160" s="202">
        <f>ROUND(I160*H160,2)</f>
        <v>0</v>
      </c>
      <c r="BL160" s="22" t="s">
        <v>212</v>
      </c>
      <c r="BM160" s="22" t="s">
        <v>335</v>
      </c>
    </row>
    <row r="161" spans="2:65" s="11" customFormat="1" ht="13.5">
      <c r="B161" s="203"/>
      <c r="C161" s="204"/>
      <c r="D161" s="205" t="s">
        <v>141</v>
      </c>
      <c r="E161" s="214" t="s">
        <v>21</v>
      </c>
      <c r="F161" s="206" t="s">
        <v>336</v>
      </c>
      <c r="G161" s="204"/>
      <c r="H161" s="207">
        <v>872.49</v>
      </c>
      <c r="I161" s="208"/>
      <c r="J161" s="204"/>
      <c r="K161" s="204"/>
      <c r="L161" s="209"/>
      <c r="M161" s="210"/>
      <c r="N161" s="211"/>
      <c r="O161" s="211"/>
      <c r="P161" s="211"/>
      <c r="Q161" s="211"/>
      <c r="R161" s="211"/>
      <c r="S161" s="211"/>
      <c r="T161" s="212"/>
      <c r="AT161" s="213" t="s">
        <v>141</v>
      </c>
      <c r="AU161" s="213" t="s">
        <v>84</v>
      </c>
      <c r="AV161" s="11" t="s">
        <v>84</v>
      </c>
      <c r="AW161" s="11" t="s">
        <v>37</v>
      </c>
      <c r="AX161" s="11" t="s">
        <v>74</v>
      </c>
      <c r="AY161" s="213" t="s">
        <v>128</v>
      </c>
    </row>
    <row r="162" spans="2:65" s="1" customFormat="1" ht="31.5" customHeight="1">
      <c r="B162" s="39"/>
      <c r="C162" s="191" t="s">
        <v>337</v>
      </c>
      <c r="D162" s="191" t="s">
        <v>131</v>
      </c>
      <c r="E162" s="192" t="s">
        <v>338</v>
      </c>
      <c r="F162" s="193" t="s">
        <v>339</v>
      </c>
      <c r="G162" s="194" t="s">
        <v>149</v>
      </c>
      <c r="H162" s="195">
        <v>122.039</v>
      </c>
      <c r="I162" s="196"/>
      <c r="J162" s="197">
        <f>ROUND(I162*H162,2)</f>
        <v>0</v>
      </c>
      <c r="K162" s="193" t="s">
        <v>135</v>
      </c>
      <c r="L162" s="59"/>
      <c r="M162" s="198" t="s">
        <v>21</v>
      </c>
      <c r="N162" s="199" t="s">
        <v>45</v>
      </c>
      <c r="O162" s="40"/>
      <c r="P162" s="200">
        <f>O162*H162</f>
        <v>0</v>
      </c>
      <c r="Q162" s="200">
        <v>2.7E-4</v>
      </c>
      <c r="R162" s="200">
        <f>Q162*H162</f>
        <v>3.2950529999999999E-2</v>
      </c>
      <c r="S162" s="200">
        <v>0</v>
      </c>
      <c r="T162" s="201">
        <f>S162*H162</f>
        <v>0</v>
      </c>
      <c r="AR162" s="22" t="s">
        <v>212</v>
      </c>
      <c r="AT162" s="22" t="s">
        <v>131</v>
      </c>
      <c r="AU162" s="22" t="s">
        <v>84</v>
      </c>
      <c r="AY162" s="22" t="s">
        <v>128</v>
      </c>
      <c r="BE162" s="202">
        <f>IF(N162="základní",J162,0)</f>
        <v>0</v>
      </c>
      <c r="BF162" s="202">
        <f>IF(N162="snížená",J162,0)</f>
        <v>0</v>
      </c>
      <c r="BG162" s="202">
        <f>IF(N162="zákl. přenesená",J162,0)</f>
        <v>0</v>
      </c>
      <c r="BH162" s="202">
        <f>IF(N162="sníž. přenesená",J162,0)</f>
        <v>0</v>
      </c>
      <c r="BI162" s="202">
        <f>IF(N162="nulová",J162,0)</f>
        <v>0</v>
      </c>
      <c r="BJ162" s="22" t="s">
        <v>82</v>
      </c>
      <c r="BK162" s="202">
        <f>ROUND(I162*H162,2)</f>
        <v>0</v>
      </c>
      <c r="BL162" s="22" t="s">
        <v>212</v>
      </c>
      <c r="BM162" s="22" t="s">
        <v>340</v>
      </c>
    </row>
    <row r="163" spans="2:65" s="1" customFormat="1" ht="31.5" customHeight="1">
      <c r="B163" s="39"/>
      <c r="C163" s="191" t="s">
        <v>341</v>
      </c>
      <c r="D163" s="191" t="s">
        <v>131</v>
      </c>
      <c r="E163" s="192" t="s">
        <v>342</v>
      </c>
      <c r="F163" s="193" t="s">
        <v>343</v>
      </c>
      <c r="G163" s="194" t="s">
        <v>149</v>
      </c>
      <c r="H163" s="195">
        <v>872.46</v>
      </c>
      <c r="I163" s="196"/>
      <c r="J163" s="197">
        <f>ROUND(I163*H163,2)</f>
        <v>0</v>
      </c>
      <c r="K163" s="193" t="s">
        <v>135</v>
      </c>
      <c r="L163" s="59"/>
      <c r="M163" s="198" t="s">
        <v>21</v>
      </c>
      <c r="N163" s="240" t="s">
        <v>45</v>
      </c>
      <c r="O163" s="241"/>
      <c r="P163" s="242">
        <f>O163*H163</f>
        <v>0</v>
      </c>
      <c r="Q163" s="242">
        <v>2.7E-4</v>
      </c>
      <c r="R163" s="242">
        <f>Q163*H163</f>
        <v>0.2355642</v>
      </c>
      <c r="S163" s="242">
        <v>0</v>
      </c>
      <c r="T163" s="243">
        <f>S163*H163</f>
        <v>0</v>
      </c>
      <c r="AR163" s="22" t="s">
        <v>212</v>
      </c>
      <c r="AT163" s="22" t="s">
        <v>131</v>
      </c>
      <c r="AU163" s="22" t="s">
        <v>84</v>
      </c>
      <c r="AY163" s="22" t="s">
        <v>128</v>
      </c>
      <c r="BE163" s="202">
        <f>IF(N163="základní",J163,0)</f>
        <v>0</v>
      </c>
      <c r="BF163" s="202">
        <f>IF(N163="snížená",J163,0)</f>
        <v>0</v>
      </c>
      <c r="BG163" s="202">
        <f>IF(N163="zákl. přenesená",J163,0)</f>
        <v>0</v>
      </c>
      <c r="BH163" s="202">
        <f>IF(N163="sníž. přenesená",J163,0)</f>
        <v>0</v>
      </c>
      <c r="BI163" s="202">
        <f>IF(N163="nulová",J163,0)</f>
        <v>0</v>
      </c>
      <c r="BJ163" s="22" t="s">
        <v>82</v>
      </c>
      <c r="BK163" s="202">
        <f>ROUND(I163*H163,2)</f>
        <v>0</v>
      </c>
      <c r="BL163" s="22" t="s">
        <v>212</v>
      </c>
      <c r="BM163" s="22" t="s">
        <v>344</v>
      </c>
    </row>
    <row r="164" spans="2:65" s="1" customFormat="1" ht="6.95" customHeight="1">
      <c r="B164" s="54"/>
      <c r="C164" s="55"/>
      <c r="D164" s="55"/>
      <c r="E164" s="55"/>
      <c r="F164" s="55"/>
      <c r="G164" s="55"/>
      <c r="H164" s="55"/>
      <c r="I164" s="137"/>
      <c r="J164" s="55"/>
      <c r="K164" s="55"/>
      <c r="L164" s="59"/>
    </row>
  </sheetData>
  <sheetProtection password="CC35" sheet="1" objects="1" scenarios="1" formatCells="0" formatColumns="0" formatRows="0" sort="0" autoFilter="0"/>
  <autoFilter ref="C85:K163"/>
  <mergeCells count="9">
    <mergeCell ref="E76:H76"/>
    <mergeCell ref="E78:H7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A1:BR86"/>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9"/>
      <c r="B1" s="110"/>
      <c r="C1" s="110"/>
      <c r="D1" s="111" t="s">
        <v>1</v>
      </c>
      <c r="E1" s="110"/>
      <c r="F1" s="112" t="s">
        <v>89</v>
      </c>
      <c r="G1" s="369" t="s">
        <v>90</v>
      </c>
      <c r="H1" s="369"/>
      <c r="I1" s="113"/>
      <c r="J1" s="112" t="s">
        <v>91</v>
      </c>
      <c r="K1" s="111" t="s">
        <v>92</v>
      </c>
      <c r="L1" s="112" t="s">
        <v>93</v>
      </c>
      <c r="M1" s="112"/>
      <c r="N1" s="112"/>
      <c r="O1" s="112"/>
      <c r="P1" s="112"/>
      <c r="Q1" s="112"/>
      <c r="R1" s="112"/>
      <c r="S1" s="112"/>
      <c r="T1" s="112"/>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61"/>
      <c r="M2" s="361"/>
      <c r="N2" s="361"/>
      <c r="O2" s="361"/>
      <c r="P2" s="361"/>
      <c r="Q2" s="361"/>
      <c r="R2" s="361"/>
      <c r="S2" s="361"/>
      <c r="T2" s="361"/>
      <c r="U2" s="361"/>
      <c r="V2" s="361"/>
      <c r="AT2" s="22" t="s">
        <v>88</v>
      </c>
    </row>
    <row r="3" spans="1:70" ht="6.95" customHeight="1">
      <c r="B3" s="23"/>
      <c r="C3" s="24"/>
      <c r="D3" s="24"/>
      <c r="E3" s="24"/>
      <c r="F3" s="24"/>
      <c r="G3" s="24"/>
      <c r="H3" s="24"/>
      <c r="I3" s="114"/>
      <c r="J3" s="24"/>
      <c r="K3" s="25"/>
      <c r="AT3" s="22" t="s">
        <v>84</v>
      </c>
    </row>
    <row r="4" spans="1:70" ht="36.950000000000003" customHeight="1">
      <c r="B4" s="26"/>
      <c r="C4" s="27"/>
      <c r="D4" s="28" t="s">
        <v>94</v>
      </c>
      <c r="E4" s="27"/>
      <c r="F4" s="27"/>
      <c r="G4" s="27"/>
      <c r="H4" s="27"/>
      <c r="I4" s="115"/>
      <c r="J4" s="27"/>
      <c r="K4" s="29"/>
      <c r="M4" s="30" t="s">
        <v>12</v>
      </c>
      <c r="AT4" s="22" t="s">
        <v>6</v>
      </c>
    </row>
    <row r="5" spans="1:70" ht="6.95" customHeight="1">
      <c r="B5" s="26"/>
      <c r="C5" s="27"/>
      <c r="D5" s="27"/>
      <c r="E5" s="27"/>
      <c r="F5" s="27"/>
      <c r="G5" s="27"/>
      <c r="H5" s="27"/>
      <c r="I5" s="115"/>
      <c r="J5" s="27"/>
      <c r="K5" s="29"/>
    </row>
    <row r="6" spans="1:70">
      <c r="B6" s="26"/>
      <c r="C6" s="27"/>
      <c r="D6" s="35" t="s">
        <v>18</v>
      </c>
      <c r="E6" s="27"/>
      <c r="F6" s="27"/>
      <c r="G6" s="27"/>
      <c r="H6" s="27"/>
      <c r="I6" s="115"/>
      <c r="J6" s="27"/>
      <c r="K6" s="29"/>
    </row>
    <row r="7" spans="1:70" ht="22.5" customHeight="1">
      <c r="B7" s="26"/>
      <c r="C7" s="27"/>
      <c r="D7" s="27"/>
      <c r="E7" s="362" t="str">
        <f>'Rekapitulace stavby'!K6</f>
        <v>5.ETAPA Havarijní stav malé tělocvičny č.2SOUE Plzeň</v>
      </c>
      <c r="F7" s="363"/>
      <c r="G7" s="363"/>
      <c r="H7" s="363"/>
      <c r="I7" s="115"/>
      <c r="J7" s="27"/>
      <c r="K7" s="29"/>
    </row>
    <row r="8" spans="1:70" s="1" customFormat="1">
      <c r="B8" s="39"/>
      <c r="C8" s="40"/>
      <c r="D8" s="35" t="s">
        <v>95</v>
      </c>
      <c r="E8" s="40"/>
      <c r="F8" s="40"/>
      <c r="G8" s="40"/>
      <c r="H8" s="40"/>
      <c r="I8" s="116"/>
      <c r="J8" s="40"/>
      <c r="K8" s="43"/>
    </row>
    <row r="9" spans="1:70" s="1" customFormat="1" ht="36.950000000000003" customHeight="1">
      <c r="B9" s="39"/>
      <c r="C9" s="40"/>
      <c r="D9" s="40"/>
      <c r="E9" s="364" t="s">
        <v>345</v>
      </c>
      <c r="F9" s="365"/>
      <c r="G9" s="365"/>
      <c r="H9" s="365"/>
      <c r="I9" s="116"/>
      <c r="J9" s="40"/>
      <c r="K9" s="43"/>
    </row>
    <row r="10" spans="1:70" s="1" customFormat="1" ht="13.5">
      <c r="B10" s="39"/>
      <c r="C10" s="40"/>
      <c r="D10" s="40"/>
      <c r="E10" s="40"/>
      <c r="F10" s="40"/>
      <c r="G10" s="40"/>
      <c r="H10" s="40"/>
      <c r="I10" s="116"/>
      <c r="J10" s="40"/>
      <c r="K10" s="43"/>
    </row>
    <row r="11" spans="1:70" s="1" customFormat="1" ht="14.45" customHeight="1">
      <c r="B11" s="39"/>
      <c r="C11" s="40"/>
      <c r="D11" s="35" t="s">
        <v>20</v>
      </c>
      <c r="E11" s="40"/>
      <c r="F11" s="33" t="s">
        <v>21</v>
      </c>
      <c r="G11" s="40"/>
      <c r="H11" s="40"/>
      <c r="I11" s="117" t="s">
        <v>22</v>
      </c>
      <c r="J11" s="33" t="s">
        <v>21</v>
      </c>
      <c r="K11" s="43"/>
    </row>
    <row r="12" spans="1:70" s="1" customFormat="1" ht="14.45" customHeight="1">
      <c r="B12" s="39"/>
      <c r="C12" s="40"/>
      <c r="D12" s="35" t="s">
        <v>23</v>
      </c>
      <c r="E12" s="40"/>
      <c r="F12" s="33" t="s">
        <v>24</v>
      </c>
      <c r="G12" s="40"/>
      <c r="H12" s="40"/>
      <c r="I12" s="117" t="s">
        <v>25</v>
      </c>
      <c r="J12" s="118" t="str">
        <f>'Rekapitulace stavby'!AN8</f>
        <v>28.6.2017</v>
      </c>
      <c r="K12" s="43"/>
    </row>
    <row r="13" spans="1:70" s="1" customFormat="1" ht="10.9" customHeight="1">
      <c r="B13" s="39"/>
      <c r="C13" s="40"/>
      <c r="D13" s="40"/>
      <c r="E13" s="40"/>
      <c r="F13" s="40"/>
      <c r="G13" s="40"/>
      <c r="H13" s="40"/>
      <c r="I13" s="116"/>
      <c r="J13" s="40"/>
      <c r="K13" s="43"/>
    </row>
    <row r="14" spans="1:70" s="1" customFormat="1" ht="14.45" customHeight="1">
      <c r="B14" s="39"/>
      <c r="C14" s="40"/>
      <c r="D14" s="35" t="s">
        <v>27</v>
      </c>
      <c r="E14" s="40"/>
      <c r="F14" s="40"/>
      <c r="G14" s="40"/>
      <c r="H14" s="40"/>
      <c r="I14" s="117" t="s">
        <v>28</v>
      </c>
      <c r="J14" s="33" t="s">
        <v>21</v>
      </c>
      <c r="K14" s="43"/>
    </row>
    <row r="15" spans="1:70" s="1" customFormat="1" ht="18" customHeight="1">
      <c r="B15" s="39"/>
      <c r="C15" s="40"/>
      <c r="D15" s="40"/>
      <c r="E15" s="33" t="s">
        <v>29</v>
      </c>
      <c r="F15" s="40"/>
      <c r="G15" s="40"/>
      <c r="H15" s="40"/>
      <c r="I15" s="117" t="s">
        <v>30</v>
      </c>
      <c r="J15" s="33" t="s">
        <v>21</v>
      </c>
      <c r="K15" s="43"/>
    </row>
    <row r="16" spans="1:70" s="1" customFormat="1" ht="6.95" customHeight="1">
      <c r="B16" s="39"/>
      <c r="C16" s="40"/>
      <c r="D16" s="40"/>
      <c r="E16" s="40"/>
      <c r="F16" s="40"/>
      <c r="G16" s="40"/>
      <c r="H16" s="40"/>
      <c r="I16" s="116"/>
      <c r="J16" s="40"/>
      <c r="K16" s="43"/>
    </row>
    <row r="17" spans="2:11" s="1" customFormat="1" ht="14.45" customHeight="1">
      <c r="B17" s="39"/>
      <c r="C17" s="40"/>
      <c r="D17" s="35" t="s">
        <v>31</v>
      </c>
      <c r="E17" s="40"/>
      <c r="F17" s="40"/>
      <c r="G17" s="40"/>
      <c r="H17" s="40"/>
      <c r="I17" s="117" t="s">
        <v>28</v>
      </c>
      <c r="J17" s="33" t="str">
        <f>IF('Rekapitulace stavby'!AN13="Vyplň údaj","",IF('Rekapitulace stavby'!AN13="","",'Rekapitulace stavby'!AN13))</f>
        <v/>
      </c>
      <c r="K17" s="43"/>
    </row>
    <row r="18" spans="2:11" s="1" customFormat="1" ht="18" customHeight="1">
      <c r="B18" s="39"/>
      <c r="C18" s="40"/>
      <c r="D18" s="40"/>
      <c r="E18" s="33" t="str">
        <f>IF('Rekapitulace stavby'!E14="Vyplň údaj","",IF('Rekapitulace stavby'!E14="","",'Rekapitulace stavby'!E14))</f>
        <v/>
      </c>
      <c r="F18" s="40"/>
      <c r="G18" s="40"/>
      <c r="H18" s="40"/>
      <c r="I18" s="117" t="s">
        <v>30</v>
      </c>
      <c r="J18" s="33" t="str">
        <f>IF('Rekapitulace stavby'!AN14="Vyplň údaj","",IF('Rekapitulace stavby'!AN14="","",'Rekapitulace stavby'!AN14))</f>
        <v/>
      </c>
      <c r="K18" s="43"/>
    </row>
    <row r="19" spans="2:11" s="1" customFormat="1" ht="6.95" customHeight="1">
      <c r="B19" s="39"/>
      <c r="C19" s="40"/>
      <c r="D19" s="40"/>
      <c r="E19" s="40"/>
      <c r="F19" s="40"/>
      <c r="G19" s="40"/>
      <c r="H19" s="40"/>
      <c r="I19" s="116"/>
      <c r="J19" s="40"/>
      <c r="K19" s="43"/>
    </row>
    <row r="20" spans="2:11" s="1" customFormat="1" ht="14.45" customHeight="1">
      <c r="B20" s="39"/>
      <c r="C20" s="40"/>
      <c r="D20" s="35" t="s">
        <v>33</v>
      </c>
      <c r="E20" s="40"/>
      <c r="F20" s="40"/>
      <c r="G20" s="40"/>
      <c r="H20" s="40"/>
      <c r="I20" s="117" t="s">
        <v>28</v>
      </c>
      <c r="J20" s="33" t="s">
        <v>34</v>
      </c>
      <c r="K20" s="43"/>
    </row>
    <row r="21" spans="2:11" s="1" customFormat="1" ht="18" customHeight="1">
      <c r="B21" s="39"/>
      <c r="C21" s="40"/>
      <c r="D21" s="40"/>
      <c r="E21" s="33" t="s">
        <v>35</v>
      </c>
      <c r="F21" s="40"/>
      <c r="G21" s="40"/>
      <c r="H21" s="40"/>
      <c r="I21" s="117" t="s">
        <v>30</v>
      </c>
      <c r="J21" s="33" t="s">
        <v>36</v>
      </c>
      <c r="K21" s="43"/>
    </row>
    <row r="22" spans="2:11" s="1" customFormat="1" ht="6.95" customHeight="1">
      <c r="B22" s="39"/>
      <c r="C22" s="40"/>
      <c r="D22" s="40"/>
      <c r="E22" s="40"/>
      <c r="F22" s="40"/>
      <c r="G22" s="40"/>
      <c r="H22" s="40"/>
      <c r="I22" s="116"/>
      <c r="J22" s="40"/>
      <c r="K22" s="43"/>
    </row>
    <row r="23" spans="2:11" s="1" customFormat="1" ht="14.45" customHeight="1">
      <c r="B23" s="39"/>
      <c r="C23" s="40"/>
      <c r="D23" s="35" t="s">
        <v>38</v>
      </c>
      <c r="E23" s="40"/>
      <c r="F23" s="40"/>
      <c r="G23" s="40"/>
      <c r="H23" s="40"/>
      <c r="I23" s="116"/>
      <c r="J23" s="40"/>
      <c r="K23" s="43"/>
    </row>
    <row r="24" spans="2:11" s="6" customFormat="1" ht="105.75" customHeight="1">
      <c r="B24" s="119"/>
      <c r="C24" s="120"/>
      <c r="D24" s="120"/>
      <c r="E24" s="331" t="s">
        <v>39</v>
      </c>
      <c r="F24" s="331"/>
      <c r="G24" s="331"/>
      <c r="H24" s="331"/>
      <c r="I24" s="121"/>
      <c r="J24" s="120"/>
      <c r="K24" s="122"/>
    </row>
    <row r="25" spans="2:11" s="1" customFormat="1" ht="6.95" customHeight="1">
      <c r="B25" s="39"/>
      <c r="C25" s="40"/>
      <c r="D25" s="40"/>
      <c r="E25" s="40"/>
      <c r="F25" s="40"/>
      <c r="G25" s="40"/>
      <c r="H25" s="40"/>
      <c r="I25" s="116"/>
      <c r="J25" s="40"/>
      <c r="K25" s="43"/>
    </row>
    <row r="26" spans="2:11" s="1" customFormat="1" ht="6.95" customHeight="1">
      <c r="B26" s="39"/>
      <c r="C26" s="40"/>
      <c r="D26" s="83"/>
      <c r="E26" s="83"/>
      <c r="F26" s="83"/>
      <c r="G26" s="83"/>
      <c r="H26" s="83"/>
      <c r="I26" s="123"/>
      <c r="J26" s="83"/>
      <c r="K26" s="124"/>
    </row>
    <row r="27" spans="2:11" s="1" customFormat="1" ht="25.35" customHeight="1">
      <c r="B27" s="39"/>
      <c r="C27" s="40"/>
      <c r="D27" s="125" t="s">
        <v>40</v>
      </c>
      <c r="E27" s="40"/>
      <c r="F27" s="40"/>
      <c r="G27" s="40"/>
      <c r="H27" s="40"/>
      <c r="I27" s="116"/>
      <c r="J27" s="126">
        <f>ROUND(J77,2)</f>
        <v>0</v>
      </c>
      <c r="K27" s="43"/>
    </row>
    <row r="28" spans="2:11" s="1" customFormat="1" ht="6.95" customHeight="1">
      <c r="B28" s="39"/>
      <c r="C28" s="40"/>
      <c r="D28" s="83"/>
      <c r="E28" s="83"/>
      <c r="F28" s="83"/>
      <c r="G28" s="83"/>
      <c r="H28" s="83"/>
      <c r="I28" s="123"/>
      <c r="J28" s="83"/>
      <c r="K28" s="124"/>
    </row>
    <row r="29" spans="2:11" s="1" customFormat="1" ht="14.45" customHeight="1">
      <c r="B29" s="39"/>
      <c r="C29" s="40"/>
      <c r="D29" s="40"/>
      <c r="E29" s="40"/>
      <c r="F29" s="44" t="s">
        <v>42</v>
      </c>
      <c r="G29" s="40"/>
      <c r="H29" s="40"/>
      <c r="I29" s="127" t="s">
        <v>41</v>
      </c>
      <c r="J29" s="44" t="s">
        <v>43</v>
      </c>
      <c r="K29" s="43"/>
    </row>
    <row r="30" spans="2:11" s="1" customFormat="1" ht="14.45" customHeight="1">
      <c r="B30" s="39"/>
      <c r="C30" s="40"/>
      <c r="D30" s="47" t="s">
        <v>44</v>
      </c>
      <c r="E30" s="47" t="s">
        <v>45</v>
      </c>
      <c r="F30" s="128">
        <f>ROUND(SUM(BE77:BE85), 2)</f>
        <v>0</v>
      </c>
      <c r="G30" s="40"/>
      <c r="H30" s="40"/>
      <c r="I30" s="129">
        <v>0.21</v>
      </c>
      <c r="J30" s="128">
        <f>ROUND(ROUND((SUM(BE77:BE85)), 2)*I30, 2)</f>
        <v>0</v>
      </c>
      <c r="K30" s="43"/>
    </row>
    <row r="31" spans="2:11" s="1" customFormat="1" ht="14.45" customHeight="1">
      <c r="B31" s="39"/>
      <c r="C31" s="40"/>
      <c r="D31" s="40"/>
      <c r="E31" s="47" t="s">
        <v>46</v>
      </c>
      <c r="F31" s="128">
        <f>ROUND(SUM(BF77:BF85), 2)</f>
        <v>0</v>
      </c>
      <c r="G31" s="40"/>
      <c r="H31" s="40"/>
      <c r="I31" s="129">
        <v>0.15</v>
      </c>
      <c r="J31" s="128">
        <f>ROUND(ROUND((SUM(BF77:BF85)), 2)*I31, 2)</f>
        <v>0</v>
      </c>
      <c r="K31" s="43"/>
    </row>
    <row r="32" spans="2:11" s="1" customFormat="1" ht="14.45" hidden="1" customHeight="1">
      <c r="B32" s="39"/>
      <c r="C32" s="40"/>
      <c r="D32" s="40"/>
      <c r="E32" s="47" t="s">
        <v>47</v>
      </c>
      <c r="F32" s="128">
        <f>ROUND(SUM(BG77:BG85), 2)</f>
        <v>0</v>
      </c>
      <c r="G32" s="40"/>
      <c r="H32" s="40"/>
      <c r="I32" s="129">
        <v>0.21</v>
      </c>
      <c r="J32" s="128">
        <v>0</v>
      </c>
      <c r="K32" s="43"/>
    </row>
    <row r="33" spans="2:11" s="1" customFormat="1" ht="14.45" hidden="1" customHeight="1">
      <c r="B33" s="39"/>
      <c r="C33" s="40"/>
      <c r="D33" s="40"/>
      <c r="E33" s="47" t="s">
        <v>48</v>
      </c>
      <c r="F33" s="128">
        <f>ROUND(SUM(BH77:BH85), 2)</f>
        <v>0</v>
      </c>
      <c r="G33" s="40"/>
      <c r="H33" s="40"/>
      <c r="I33" s="129">
        <v>0.15</v>
      </c>
      <c r="J33" s="128">
        <v>0</v>
      </c>
      <c r="K33" s="43"/>
    </row>
    <row r="34" spans="2:11" s="1" customFormat="1" ht="14.45" hidden="1" customHeight="1">
      <c r="B34" s="39"/>
      <c r="C34" s="40"/>
      <c r="D34" s="40"/>
      <c r="E34" s="47" t="s">
        <v>49</v>
      </c>
      <c r="F34" s="128">
        <f>ROUND(SUM(BI77:BI85), 2)</f>
        <v>0</v>
      </c>
      <c r="G34" s="40"/>
      <c r="H34" s="40"/>
      <c r="I34" s="129">
        <v>0</v>
      </c>
      <c r="J34" s="128">
        <v>0</v>
      </c>
      <c r="K34" s="43"/>
    </row>
    <row r="35" spans="2:11" s="1" customFormat="1" ht="6.95" customHeight="1">
      <c r="B35" s="39"/>
      <c r="C35" s="40"/>
      <c r="D35" s="40"/>
      <c r="E35" s="40"/>
      <c r="F35" s="40"/>
      <c r="G35" s="40"/>
      <c r="H35" s="40"/>
      <c r="I35" s="116"/>
      <c r="J35" s="40"/>
      <c r="K35" s="43"/>
    </row>
    <row r="36" spans="2:11" s="1" customFormat="1" ht="25.35" customHeight="1">
      <c r="B36" s="39"/>
      <c r="C36" s="130"/>
      <c r="D36" s="131" t="s">
        <v>50</v>
      </c>
      <c r="E36" s="77"/>
      <c r="F36" s="77"/>
      <c r="G36" s="132" t="s">
        <v>51</v>
      </c>
      <c r="H36" s="133" t="s">
        <v>52</v>
      </c>
      <c r="I36" s="134"/>
      <c r="J36" s="135">
        <f>SUM(J27:J34)</f>
        <v>0</v>
      </c>
      <c r="K36" s="136"/>
    </row>
    <row r="37" spans="2:11" s="1" customFormat="1" ht="14.45" customHeight="1">
      <c r="B37" s="54"/>
      <c r="C37" s="55"/>
      <c r="D37" s="55"/>
      <c r="E37" s="55"/>
      <c r="F37" s="55"/>
      <c r="G37" s="55"/>
      <c r="H37" s="55"/>
      <c r="I37" s="137"/>
      <c r="J37" s="55"/>
      <c r="K37" s="56"/>
    </row>
    <row r="41" spans="2:11" s="1" customFormat="1" ht="6.95" customHeight="1">
      <c r="B41" s="138"/>
      <c r="C41" s="139"/>
      <c r="D41" s="139"/>
      <c r="E41" s="139"/>
      <c r="F41" s="139"/>
      <c r="G41" s="139"/>
      <c r="H41" s="139"/>
      <c r="I41" s="140"/>
      <c r="J41" s="139"/>
      <c r="K41" s="141"/>
    </row>
    <row r="42" spans="2:11" s="1" customFormat="1" ht="36.950000000000003" customHeight="1">
      <c r="B42" s="39"/>
      <c r="C42" s="28" t="s">
        <v>97</v>
      </c>
      <c r="D42" s="40"/>
      <c r="E42" s="40"/>
      <c r="F42" s="40"/>
      <c r="G42" s="40"/>
      <c r="H42" s="40"/>
      <c r="I42" s="116"/>
      <c r="J42" s="40"/>
      <c r="K42" s="43"/>
    </row>
    <row r="43" spans="2:11" s="1" customFormat="1" ht="6.95" customHeight="1">
      <c r="B43" s="39"/>
      <c r="C43" s="40"/>
      <c r="D43" s="40"/>
      <c r="E43" s="40"/>
      <c r="F43" s="40"/>
      <c r="G43" s="40"/>
      <c r="H43" s="40"/>
      <c r="I43" s="116"/>
      <c r="J43" s="40"/>
      <c r="K43" s="43"/>
    </row>
    <row r="44" spans="2:11" s="1" customFormat="1" ht="14.45" customHeight="1">
      <c r="B44" s="39"/>
      <c r="C44" s="35" t="s">
        <v>18</v>
      </c>
      <c r="D44" s="40"/>
      <c r="E44" s="40"/>
      <c r="F44" s="40"/>
      <c r="G44" s="40"/>
      <c r="H44" s="40"/>
      <c r="I44" s="116"/>
      <c r="J44" s="40"/>
      <c r="K44" s="43"/>
    </row>
    <row r="45" spans="2:11" s="1" customFormat="1" ht="22.5" customHeight="1">
      <c r="B45" s="39"/>
      <c r="C45" s="40"/>
      <c r="D45" s="40"/>
      <c r="E45" s="362" t="str">
        <f>E7</f>
        <v>5.ETAPA Havarijní stav malé tělocvičny č.2SOUE Plzeň</v>
      </c>
      <c r="F45" s="363"/>
      <c r="G45" s="363"/>
      <c r="H45" s="363"/>
      <c r="I45" s="116"/>
      <c r="J45" s="40"/>
      <c r="K45" s="43"/>
    </row>
    <row r="46" spans="2:11" s="1" customFormat="1" ht="14.45" customHeight="1">
      <c r="B46" s="39"/>
      <c r="C46" s="35" t="s">
        <v>95</v>
      </c>
      <c r="D46" s="40"/>
      <c r="E46" s="40"/>
      <c r="F46" s="40"/>
      <c r="G46" s="40"/>
      <c r="H46" s="40"/>
      <c r="I46" s="116"/>
      <c r="J46" s="40"/>
      <c r="K46" s="43"/>
    </row>
    <row r="47" spans="2:11" s="1" customFormat="1" ht="23.25" customHeight="1">
      <c r="B47" s="39"/>
      <c r="C47" s="40"/>
      <c r="D47" s="40"/>
      <c r="E47" s="364" t="str">
        <f>E9</f>
        <v>02 - Vedlejší a ostatní náklady</v>
      </c>
      <c r="F47" s="365"/>
      <c r="G47" s="365"/>
      <c r="H47" s="365"/>
      <c r="I47" s="116"/>
      <c r="J47" s="40"/>
      <c r="K47" s="43"/>
    </row>
    <row r="48" spans="2:11" s="1" customFormat="1" ht="6.95" customHeight="1">
      <c r="B48" s="39"/>
      <c r="C48" s="40"/>
      <c r="D48" s="40"/>
      <c r="E48" s="40"/>
      <c r="F48" s="40"/>
      <c r="G48" s="40"/>
      <c r="H48" s="40"/>
      <c r="I48" s="116"/>
      <c r="J48" s="40"/>
      <c r="K48" s="43"/>
    </row>
    <row r="49" spans="2:47" s="1" customFormat="1" ht="18" customHeight="1">
      <c r="B49" s="39"/>
      <c r="C49" s="35" t="s">
        <v>23</v>
      </c>
      <c r="D49" s="40"/>
      <c r="E49" s="40"/>
      <c r="F49" s="33" t="str">
        <f>F12</f>
        <v xml:space="preserve"> </v>
      </c>
      <c r="G49" s="40"/>
      <c r="H49" s="40"/>
      <c r="I49" s="117" t="s">
        <v>25</v>
      </c>
      <c r="J49" s="118" t="str">
        <f>IF(J12="","",J12)</f>
        <v>28.6.2017</v>
      </c>
      <c r="K49" s="43"/>
    </row>
    <row r="50" spans="2:47" s="1" customFormat="1" ht="6.95" customHeight="1">
      <c r="B50" s="39"/>
      <c r="C50" s="40"/>
      <c r="D50" s="40"/>
      <c r="E50" s="40"/>
      <c r="F50" s="40"/>
      <c r="G50" s="40"/>
      <c r="H50" s="40"/>
      <c r="I50" s="116"/>
      <c r="J50" s="40"/>
      <c r="K50" s="43"/>
    </row>
    <row r="51" spans="2:47" s="1" customFormat="1">
      <c r="B51" s="39"/>
      <c r="C51" s="35" t="s">
        <v>27</v>
      </c>
      <c r="D51" s="40"/>
      <c r="E51" s="40"/>
      <c r="F51" s="33" t="str">
        <f>E15</f>
        <v>SOUE, Vejprnická 56, 318 00 Plzeň</v>
      </c>
      <c r="G51" s="40"/>
      <c r="H51" s="40"/>
      <c r="I51" s="117" t="s">
        <v>33</v>
      </c>
      <c r="J51" s="33" t="str">
        <f>E21</f>
        <v>L.Beneda, Čižická 279, 332 09 Štěnovice</v>
      </c>
      <c r="K51" s="43"/>
    </row>
    <row r="52" spans="2:47" s="1" customFormat="1" ht="14.45" customHeight="1">
      <c r="B52" s="39"/>
      <c r="C52" s="35" t="s">
        <v>31</v>
      </c>
      <c r="D52" s="40"/>
      <c r="E52" s="40"/>
      <c r="F52" s="33" t="str">
        <f>IF(E18="","",E18)</f>
        <v/>
      </c>
      <c r="G52" s="40"/>
      <c r="H52" s="40"/>
      <c r="I52" s="116"/>
      <c r="J52" s="40"/>
      <c r="K52" s="43"/>
    </row>
    <row r="53" spans="2:47" s="1" customFormat="1" ht="10.35" customHeight="1">
      <c r="B53" s="39"/>
      <c r="C53" s="40"/>
      <c r="D53" s="40"/>
      <c r="E53" s="40"/>
      <c r="F53" s="40"/>
      <c r="G53" s="40"/>
      <c r="H53" s="40"/>
      <c r="I53" s="116"/>
      <c r="J53" s="40"/>
      <c r="K53" s="43"/>
    </row>
    <row r="54" spans="2:47" s="1" customFormat="1" ht="29.25" customHeight="1">
      <c r="B54" s="39"/>
      <c r="C54" s="142" t="s">
        <v>98</v>
      </c>
      <c r="D54" s="130"/>
      <c r="E54" s="130"/>
      <c r="F54" s="130"/>
      <c r="G54" s="130"/>
      <c r="H54" s="130"/>
      <c r="I54" s="143"/>
      <c r="J54" s="144" t="s">
        <v>99</v>
      </c>
      <c r="K54" s="145"/>
    </row>
    <row r="55" spans="2:47" s="1" customFormat="1" ht="10.35" customHeight="1">
      <c r="B55" s="39"/>
      <c r="C55" s="40"/>
      <c r="D55" s="40"/>
      <c r="E55" s="40"/>
      <c r="F55" s="40"/>
      <c r="G55" s="40"/>
      <c r="H55" s="40"/>
      <c r="I55" s="116"/>
      <c r="J55" s="40"/>
      <c r="K55" s="43"/>
    </row>
    <row r="56" spans="2:47" s="1" customFormat="1" ht="29.25" customHeight="1">
      <c r="B56" s="39"/>
      <c r="C56" s="146" t="s">
        <v>100</v>
      </c>
      <c r="D56" s="40"/>
      <c r="E56" s="40"/>
      <c r="F56" s="40"/>
      <c r="G56" s="40"/>
      <c r="H56" s="40"/>
      <c r="I56" s="116"/>
      <c r="J56" s="126">
        <f>J77</f>
        <v>0</v>
      </c>
      <c r="K56" s="43"/>
      <c r="AU56" s="22" t="s">
        <v>101</v>
      </c>
    </row>
    <row r="57" spans="2:47" s="7" customFormat="1" ht="24.95" customHeight="1">
      <c r="B57" s="147"/>
      <c r="C57" s="148"/>
      <c r="D57" s="149" t="s">
        <v>346</v>
      </c>
      <c r="E57" s="150"/>
      <c r="F57" s="150"/>
      <c r="G57" s="150"/>
      <c r="H57" s="150"/>
      <c r="I57" s="151"/>
      <c r="J57" s="152">
        <f>J78</f>
        <v>0</v>
      </c>
      <c r="K57" s="153"/>
    </row>
    <row r="58" spans="2:47" s="1" customFormat="1" ht="21.75" customHeight="1">
      <c r="B58" s="39"/>
      <c r="C58" s="40"/>
      <c r="D58" s="40"/>
      <c r="E58" s="40"/>
      <c r="F58" s="40"/>
      <c r="G58" s="40"/>
      <c r="H58" s="40"/>
      <c r="I58" s="116"/>
      <c r="J58" s="40"/>
      <c r="K58" s="43"/>
    </row>
    <row r="59" spans="2:47" s="1" customFormat="1" ht="6.95" customHeight="1">
      <c r="B59" s="54"/>
      <c r="C59" s="55"/>
      <c r="D59" s="55"/>
      <c r="E59" s="55"/>
      <c r="F59" s="55"/>
      <c r="G59" s="55"/>
      <c r="H59" s="55"/>
      <c r="I59" s="137"/>
      <c r="J59" s="55"/>
      <c r="K59" s="56"/>
    </row>
    <row r="63" spans="2:47" s="1" customFormat="1" ht="6.95" customHeight="1">
      <c r="B63" s="57"/>
      <c r="C63" s="58"/>
      <c r="D63" s="58"/>
      <c r="E63" s="58"/>
      <c r="F63" s="58"/>
      <c r="G63" s="58"/>
      <c r="H63" s="58"/>
      <c r="I63" s="140"/>
      <c r="J63" s="58"/>
      <c r="K63" s="58"/>
      <c r="L63" s="59"/>
    </row>
    <row r="64" spans="2:47" s="1" customFormat="1" ht="36.950000000000003" customHeight="1">
      <c r="B64" s="39"/>
      <c r="C64" s="60" t="s">
        <v>112</v>
      </c>
      <c r="D64" s="61"/>
      <c r="E64" s="61"/>
      <c r="F64" s="61"/>
      <c r="G64" s="61"/>
      <c r="H64" s="61"/>
      <c r="I64" s="161"/>
      <c r="J64" s="61"/>
      <c r="K64" s="61"/>
      <c r="L64" s="59"/>
    </row>
    <row r="65" spans="2:65" s="1" customFormat="1" ht="6.95" customHeight="1">
      <c r="B65" s="39"/>
      <c r="C65" s="61"/>
      <c r="D65" s="61"/>
      <c r="E65" s="61"/>
      <c r="F65" s="61"/>
      <c r="G65" s="61"/>
      <c r="H65" s="61"/>
      <c r="I65" s="161"/>
      <c r="J65" s="61"/>
      <c r="K65" s="61"/>
      <c r="L65" s="59"/>
    </row>
    <row r="66" spans="2:65" s="1" customFormat="1" ht="14.45" customHeight="1">
      <c r="B66" s="39"/>
      <c r="C66" s="63" t="s">
        <v>18</v>
      </c>
      <c r="D66" s="61"/>
      <c r="E66" s="61"/>
      <c r="F66" s="61"/>
      <c r="G66" s="61"/>
      <c r="H66" s="61"/>
      <c r="I66" s="161"/>
      <c r="J66" s="61"/>
      <c r="K66" s="61"/>
      <c r="L66" s="59"/>
    </row>
    <row r="67" spans="2:65" s="1" customFormat="1" ht="22.5" customHeight="1">
      <c r="B67" s="39"/>
      <c r="C67" s="61"/>
      <c r="D67" s="61"/>
      <c r="E67" s="366" t="str">
        <f>E7</f>
        <v>5.ETAPA Havarijní stav malé tělocvičny č.2SOUE Plzeň</v>
      </c>
      <c r="F67" s="367"/>
      <c r="G67" s="367"/>
      <c r="H67" s="367"/>
      <c r="I67" s="161"/>
      <c r="J67" s="61"/>
      <c r="K67" s="61"/>
      <c r="L67" s="59"/>
    </row>
    <row r="68" spans="2:65" s="1" customFormat="1" ht="14.45" customHeight="1">
      <c r="B68" s="39"/>
      <c r="C68" s="63" t="s">
        <v>95</v>
      </c>
      <c r="D68" s="61"/>
      <c r="E68" s="61"/>
      <c r="F68" s="61"/>
      <c r="G68" s="61"/>
      <c r="H68" s="61"/>
      <c r="I68" s="161"/>
      <c r="J68" s="61"/>
      <c r="K68" s="61"/>
      <c r="L68" s="59"/>
    </row>
    <row r="69" spans="2:65" s="1" customFormat="1" ht="23.25" customHeight="1">
      <c r="B69" s="39"/>
      <c r="C69" s="61"/>
      <c r="D69" s="61"/>
      <c r="E69" s="342" t="str">
        <f>E9</f>
        <v>02 - Vedlejší a ostatní náklady</v>
      </c>
      <c r="F69" s="368"/>
      <c r="G69" s="368"/>
      <c r="H69" s="368"/>
      <c r="I69" s="161"/>
      <c r="J69" s="61"/>
      <c r="K69" s="61"/>
      <c r="L69" s="59"/>
    </row>
    <row r="70" spans="2:65" s="1" customFormat="1" ht="6.95" customHeight="1">
      <c r="B70" s="39"/>
      <c r="C70" s="61"/>
      <c r="D70" s="61"/>
      <c r="E70" s="61"/>
      <c r="F70" s="61"/>
      <c r="G70" s="61"/>
      <c r="H70" s="61"/>
      <c r="I70" s="161"/>
      <c r="J70" s="61"/>
      <c r="K70" s="61"/>
      <c r="L70" s="59"/>
    </row>
    <row r="71" spans="2:65" s="1" customFormat="1" ht="18" customHeight="1">
      <c r="B71" s="39"/>
      <c r="C71" s="63" t="s">
        <v>23</v>
      </c>
      <c r="D71" s="61"/>
      <c r="E71" s="61"/>
      <c r="F71" s="162" t="str">
        <f>F12</f>
        <v xml:space="preserve"> </v>
      </c>
      <c r="G71" s="61"/>
      <c r="H71" s="61"/>
      <c r="I71" s="163" t="s">
        <v>25</v>
      </c>
      <c r="J71" s="71" t="str">
        <f>IF(J12="","",J12)</f>
        <v>28.6.2017</v>
      </c>
      <c r="K71" s="61"/>
      <c r="L71" s="59"/>
    </row>
    <row r="72" spans="2:65" s="1" customFormat="1" ht="6.95" customHeight="1">
      <c r="B72" s="39"/>
      <c r="C72" s="61"/>
      <c r="D72" s="61"/>
      <c r="E72" s="61"/>
      <c r="F72" s="61"/>
      <c r="G72" s="61"/>
      <c r="H72" s="61"/>
      <c r="I72" s="161"/>
      <c r="J72" s="61"/>
      <c r="K72" s="61"/>
      <c r="L72" s="59"/>
    </row>
    <row r="73" spans="2:65" s="1" customFormat="1">
      <c r="B73" s="39"/>
      <c r="C73" s="63" t="s">
        <v>27</v>
      </c>
      <c r="D73" s="61"/>
      <c r="E73" s="61"/>
      <c r="F73" s="162" t="str">
        <f>E15</f>
        <v>SOUE, Vejprnická 56, 318 00 Plzeň</v>
      </c>
      <c r="G73" s="61"/>
      <c r="H73" s="61"/>
      <c r="I73" s="163" t="s">
        <v>33</v>
      </c>
      <c r="J73" s="162" t="str">
        <f>E21</f>
        <v>L.Beneda, Čižická 279, 332 09 Štěnovice</v>
      </c>
      <c r="K73" s="61"/>
      <c r="L73" s="59"/>
    </row>
    <row r="74" spans="2:65" s="1" customFormat="1" ht="14.45" customHeight="1">
      <c r="B74" s="39"/>
      <c r="C74" s="63" t="s">
        <v>31</v>
      </c>
      <c r="D74" s="61"/>
      <c r="E74" s="61"/>
      <c r="F74" s="162" t="str">
        <f>IF(E18="","",E18)</f>
        <v/>
      </c>
      <c r="G74" s="61"/>
      <c r="H74" s="61"/>
      <c r="I74" s="161"/>
      <c r="J74" s="61"/>
      <c r="K74" s="61"/>
      <c r="L74" s="59"/>
    </row>
    <row r="75" spans="2:65" s="1" customFormat="1" ht="10.35" customHeight="1">
      <c r="B75" s="39"/>
      <c r="C75" s="61"/>
      <c r="D75" s="61"/>
      <c r="E75" s="61"/>
      <c r="F75" s="61"/>
      <c r="G75" s="61"/>
      <c r="H75" s="61"/>
      <c r="I75" s="161"/>
      <c r="J75" s="61"/>
      <c r="K75" s="61"/>
      <c r="L75" s="59"/>
    </row>
    <row r="76" spans="2:65" s="9" customFormat="1" ht="29.25" customHeight="1">
      <c r="B76" s="164"/>
      <c r="C76" s="165" t="s">
        <v>113</v>
      </c>
      <c r="D76" s="166" t="s">
        <v>59</v>
      </c>
      <c r="E76" s="166" t="s">
        <v>55</v>
      </c>
      <c r="F76" s="166" t="s">
        <v>114</v>
      </c>
      <c r="G76" s="166" t="s">
        <v>115</v>
      </c>
      <c r="H76" s="166" t="s">
        <v>116</v>
      </c>
      <c r="I76" s="167" t="s">
        <v>117</v>
      </c>
      <c r="J76" s="166" t="s">
        <v>99</v>
      </c>
      <c r="K76" s="168" t="s">
        <v>118</v>
      </c>
      <c r="L76" s="169"/>
      <c r="M76" s="79" t="s">
        <v>119</v>
      </c>
      <c r="N76" s="80" t="s">
        <v>44</v>
      </c>
      <c r="O76" s="80" t="s">
        <v>120</v>
      </c>
      <c r="P76" s="80" t="s">
        <v>121</v>
      </c>
      <c r="Q76" s="80" t="s">
        <v>122</v>
      </c>
      <c r="R76" s="80" t="s">
        <v>123</v>
      </c>
      <c r="S76" s="80" t="s">
        <v>124</v>
      </c>
      <c r="T76" s="81" t="s">
        <v>125</v>
      </c>
    </row>
    <row r="77" spans="2:65" s="1" customFormat="1" ht="29.25" customHeight="1">
      <c r="B77" s="39"/>
      <c r="C77" s="85" t="s">
        <v>100</v>
      </c>
      <c r="D77" s="61"/>
      <c r="E77" s="61"/>
      <c r="F77" s="61"/>
      <c r="G77" s="61"/>
      <c r="H77" s="61"/>
      <c r="I77" s="161"/>
      <c r="J77" s="170">
        <f>BK77</f>
        <v>0</v>
      </c>
      <c r="K77" s="61"/>
      <c r="L77" s="59"/>
      <c r="M77" s="82"/>
      <c r="N77" s="83"/>
      <c r="O77" s="83"/>
      <c r="P77" s="171">
        <f>P78</f>
        <v>0</v>
      </c>
      <c r="Q77" s="83"/>
      <c r="R77" s="171">
        <f>R78</f>
        <v>0</v>
      </c>
      <c r="S77" s="83"/>
      <c r="T77" s="172">
        <f>T78</f>
        <v>0</v>
      </c>
      <c r="AT77" s="22" t="s">
        <v>73</v>
      </c>
      <c r="AU77" s="22" t="s">
        <v>101</v>
      </c>
      <c r="BK77" s="173">
        <f>BK78</f>
        <v>0</v>
      </c>
    </row>
    <row r="78" spans="2:65" s="10" customFormat="1" ht="37.35" customHeight="1">
      <c r="B78" s="174"/>
      <c r="C78" s="175"/>
      <c r="D78" s="188" t="s">
        <v>73</v>
      </c>
      <c r="E78" s="244" t="s">
        <v>347</v>
      </c>
      <c r="F78" s="244" t="s">
        <v>348</v>
      </c>
      <c r="G78" s="175"/>
      <c r="H78" s="175"/>
      <c r="I78" s="178"/>
      <c r="J78" s="245">
        <f>BK78</f>
        <v>0</v>
      </c>
      <c r="K78" s="175"/>
      <c r="L78" s="180"/>
      <c r="M78" s="181"/>
      <c r="N78" s="182"/>
      <c r="O78" s="182"/>
      <c r="P78" s="183">
        <f>SUM(P79:P85)</f>
        <v>0</v>
      </c>
      <c r="Q78" s="182"/>
      <c r="R78" s="183">
        <f>SUM(R79:R85)</f>
        <v>0</v>
      </c>
      <c r="S78" s="182"/>
      <c r="T78" s="184">
        <f>SUM(T79:T85)</f>
        <v>0</v>
      </c>
      <c r="AR78" s="185" t="s">
        <v>153</v>
      </c>
      <c r="AT78" s="186" t="s">
        <v>73</v>
      </c>
      <c r="AU78" s="186" t="s">
        <v>74</v>
      </c>
      <c r="AY78" s="185" t="s">
        <v>128</v>
      </c>
      <c r="BK78" s="187">
        <f>SUM(BK79:BK85)</f>
        <v>0</v>
      </c>
    </row>
    <row r="79" spans="2:65" s="1" customFormat="1" ht="31.5" customHeight="1">
      <c r="B79" s="39"/>
      <c r="C79" s="191" t="s">
        <v>82</v>
      </c>
      <c r="D79" s="191" t="s">
        <v>131</v>
      </c>
      <c r="E79" s="192" t="s">
        <v>349</v>
      </c>
      <c r="F79" s="193" t="s">
        <v>350</v>
      </c>
      <c r="G79" s="194" t="s">
        <v>351</v>
      </c>
      <c r="H79" s="195">
        <v>1</v>
      </c>
      <c r="I79" s="196"/>
      <c r="J79" s="197">
        <f t="shared" ref="J79:J85" si="0">ROUND(I79*H79,2)</f>
        <v>0</v>
      </c>
      <c r="K79" s="193" t="s">
        <v>135</v>
      </c>
      <c r="L79" s="59"/>
      <c r="M79" s="198" t="s">
        <v>21</v>
      </c>
      <c r="N79" s="199" t="s">
        <v>45</v>
      </c>
      <c r="O79" s="40"/>
      <c r="P79" s="200">
        <f t="shared" ref="P79:P85" si="1">O79*H79</f>
        <v>0</v>
      </c>
      <c r="Q79" s="200">
        <v>0</v>
      </c>
      <c r="R79" s="200">
        <f t="shared" ref="R79:R85" si="2">Q79*H79</f>
        <v>0</v>
      </c>
      <c r="S79" s="200">
        <v>0</v>
      </c>
      <c r="T79" s="201">
        <f t="shared" ref="T79:T85" si="3">S79*H79</f>
        <v>0</v>
      </c>
      <c r="AR79" s="22" t="s">
        <v>352</v>
      </c>
      <c r="AT79" s="22" t="s">
        <v>131</v>
      </c>
      <c r="AU79" s="22" t="s">
        <v>82</v>
      </c>
      <c r="AY79" s="22" t="s">
        <v>128</v>
      </c>
      <c r="BE79" s="202">
        <f t="shared" ref="BE79:BE85" si="4">IF(N79="základní",J79,0)</f>
        <v>0</v>
      </c>
      <c r="BF79" s="202">
        <f t="shared" ref="BF79:BF85" si="5">IF(N79="snížená",J79,0)</f>
        <v>0</v>
      </c>
      <c r="BG79" s="202">
        <f t="shared" ref="BG79:BG85" si="6">IF(N79="zákl. přenesená",J79,0)</f>
        <v>0</v>
      </c>
      <c r="BH79" s="202">
        <f t="shared" ref="BH79:BH85" si="7">IF(N79="sníž. přenesená",J79,0)</f>
        <v>0</v>
      </c>
      <c r="BI79" s="202">
        <f t="shared" ref="BI79:BI85" si="8">IF(N79="nulová",J79,0)</f>
        <v>0</v>
      </c>
      <c r="BJ79" s="22" t="s">
        <v>82</v>
      </c>
      <c r="BK79" s="202">
        <f t="shared" ref="BK79:BK85" si="9">ROUND(I79*H79,2)</f>
        <v>0</v>
      </c>
      <c r="BL79" s="22" t="s">
        <v>352</v>
      </c>
      <c r="BM79" s="22" t="s">
        <v>353</v>
      </c>
    </row>
    <row r="80" spans="2:65" s="1" customFormat="1" ht="31.5" customHeight="1">
      <c r="B80" s="39"/>
      <c r="C80" s="191" t="s">
        <v>84</v>
      </c>
      <c r="D80" s="191" t="s">
        <v>131</v>
      </c>
      <c r="E80" s="192" t="s">
        <v>354</v>
      </c>
      <c r="F80" s="193" t="s">
        <v>355</v>
      </c>
      <c r="G80" s="194" t="s">
        <v>351</v>
      </c>
      <c r="H80" s="195">
        <v>1</v>
      </c>
      <c r="I80" s="196"/>
      <c r="J80" s="197">
        <f t="shared" si="0"/>
        <v>0</v>
      </c>
      <c r="K80" s="193" t="s">
        <v>135</v>
      </c>
      <c r="L80" s="59"/>
      <c r="M80" s="198" t="s">
        <v>21</v>
      </c>
      <c r="N80" s="199" t="s">
        <v>45</v>
      </c>
      <c r="O80" s="40"/>
      <c r="P80" s="200">
        <f t="shared" si="1"/>
        <v>0</v>
      </c>
      <c r="Q80" s="200">
        <v>0</v>
      </c>
      <c r="R80" s="200">
        <f t="shared" si="2"/>
        <v>0</v>
      </c>
      <c r="S80" s="200">
        <v>0</v>
      </c>
      <c r="T80" s="201">
        <f t="shared" si="3"/>
        <v>0</v>
      </c>
      <c r="AR80" s="22" t="s">
        <v>352</v>
      </c>
      <c r="AT80" s="22" t="s">
        <v>131</v>
      </c>
      <c r="AU80" s="22" t="s">
        <v>82</v>
      </c>
      <c r="AY80" s="22" t="s">
        <v>128</v>
      </c>
      <c r="BE80" s="202">
        <f t="shared" si="4"/>
        <v>0</v>
      </c>
      <c r="BF80" s="202">
        <f t="shared" si="5"/>
        <v>0</v>
      </c>
      <c r="BG80" s="202">
        <f t="shared" si="6"/>
        <v>0</v>
      </c>
      <c r="BH80" s="202">
        <f t="shared" si="7"/>
        <v>0</v>
      </c>
      <c r="BI80" s="202">
        <f t="shared" si="8"/>
        <v>0</v>
      </c>
      <c r="BJ80" s="22" t="s">
        <v>82</v>
      </c>
      <c r="BK80" s="202">
        <f t="shared" si="9"/>
        <v>0</v>
      </c>
      <c r="BL80" s="22" t="s">
        <v>352</v>
      </c>
      <c r="BM80" s="22" t="s">
        <v>356</v>
      </c>
    </row>
    <row r="81" spans="2:65" s="1" customFormat="1" ht="22.5" customHeight="1">
      <c r="B81" s="39"/>
      <c r="C81" s="191" t="s">
        <v>143</v>
      </c>
      <c r="D81" s="191" t="s">
        <v>131</v>
      </c>
      <c r="E81" s="192" t="s">
        <v>357</v>
      </c>
      <c r="F81" s="193" t="s">
        <v>358</v>
      </c>
      <c r="G81" s="194" t="s">
        <v>351</v>
      </c>
      <c r="H81" s="195">
        <v>1</v>
      </c>
      <c r="I81" s="196"/>
      <c r="J81" s="197">
        <f t="shared" si="0"/>
        <v>0</v>
      </c>
      <c r="K81" s="193" t="s">
        <v>135</v>
      </c>
      <c r="L81" s="59"/>
      <c r="M81" s="198" t="s">
        <v>21</v>
      </c>
      <c r="N81" s="199" t="s">
        <v>45</v>
      </c>
      <c r="O81" s="40"/>
      <c r="P81" s="200">
        <f t="shared" si="1"/>
        <v>0</v>
      </c>
      <c r="Q81" s="200">
        <v>0</v>
      </c>
      <c r="R81" s="200">
        <f t="shared" si="2"/>
        <v>0</v>
      </c>
      <c r="S81" s="200">
        <v>0</v>
      </c>
      <c r="T81" s="201">
        <f t="shared" si="3"/>
        <v>0</v>
      </c>
      <c r="AR81" s="22" t="s">
        <v>352</v>
      </c>
      <c r="AT81" s="22" t="s">
        <v>131</v>
      </c>
      <c r="AU81" s="22" t="s">
        <v>82</v>
      </c>
      <c r="AY81" s="22" t="s">
        <v>128</v>
      </c>
      <c r="BE81" s="202">
        <f t="shared" si="4"/>
        <v>0</v>
      </c>
      <c r="BF81" s="202">
        <f t="shared" si="5"/>
        <v>0</v>
      </c>
      <c r="BG81" s="202">
        <f t="shared" si="6"/>
        <v>0</v>
      </c>
      <c r="BH81" s="202">
        <f t="shared" si="7"/>
        <v>0</v>
      </c>
      <c r="BI81" s="202">
        <f t="shared" si="8"/>
        <v>0</v>
      </c>
      <c r="BJ81" s="22" t="s">
        <v>82</v>
      </c>
      <c r="BK81" s="202">
        <f t="shared" si="9"/>
        <v>0</v>
      </c>
      <c r="BL81" s="22" t="s">
        <v>352</v>
      </c>
      <c r="BM81" s="22" t="s">
        <v>359</v>
      </c>
    </row>
    <row r="82" spans="2:65" s="1" customFormat="1" ht="22.5" customHeight="1">
      <c r="B82" s="39"/>
      <c r="C82" s="191" t="s">
        <v>136</v>
      </c>
      <c r="D82" s="191" t="s">
        <v>131</v>
      </c>
      <c r="E82" s="192" t="s">
        <v>360</v>
      </c>
      <c r="F82" s="193" t="s">
        <v>361</v>
      </c>
      <c r="G82" s="194" t="s">
        <v>351</v>
      </c>
      <c r="H82" s="195">
        <v>1</v>
      </c>
      <c r="I82" s="196"/>
      <c r="J82" s="197">
        <f t="shared" si="0"/>
        <v>0</v>
      </c>
      <c r="K82" s="193" t="s">
        <v>135</v>
      </c>
      <c r="L82" s="59"/>
      <c r="M82" s="198" t="s">
        <v>21</v>
      </c>
      <c r="N82" s="199" t="s">
        <v>45</v>
      </c>
      <c r="O82" s="40"/>
      <c r="P82" s="200">
        <f t="shared" si="1"/>
        <v>0</v>
      </c>
      <c r="Q82" s="200">
        <v>0</v>
      </c>
      <c r="R82" s="200">
        <f t="shared" si="2"/>
        <v>0</v>
      </c>
      <c r="S82" s="200">
        <v>0</v>
      </c>
      <c r="T82" s="201">
        <f t="shared" si="3"/>
        <v>0</v>
      </c>
      <c r="AR82" s="22" t="s">
        <v>352</v>
      </c>
      <c r="AT82" s="22" t="s">
        <v>131</v>
      </c>
      <c r="AU82" s="22" t="s">
        <v>82</v>
      </c>
      <c r="AY82" s="22" t="s">
        <v>128</v>
      </c>
      <c r="BE82" s="202">
        <f t="shared" si="4"/>
        <v>0</v>
      </c>
      <c r="BF82" s="202">
        <f t="shared" si="5"/>
        <v>0</v>
      </c>
      <c r="BG82" s="202">
        <f t="shared" si="6"/>
        <v>0</v>
      </c>
      <c r="BH82" s="202">
        <f t="shared" si="7"/>
        <v>0</v>
      </c>
      <c r="BI82" s="202">
        <f t="shared" si="8"/>
        <v>0</v>
      </c>
      <c r="BJ82" s="22" t="s">
        <v>82</v>
      </c>
      <c r="BK82" s="202">
        <f t="shared" si="9"/>
        <v>0</v>
      </c>
      <c r="BL82" s="22" t="s">
        <v>352</v>
      </c>
      <c r="BM82" s="22" t="s">
        <v>362</v>
      </c>
    </row>
    <row r="83" spans="2:65" s="1" customFormat="1" ht="31.5" customHeight="1">
      <c r="B83" s="39"/>
      <c r="C83" s="191" t="s">
        <v>153</v>
      </c>
      <c r="D83" s="191" t="s">
        <v>131</v>
      </c>
      <c r="E83" s="192" t="s">
        <v>363</v>
      </c>
      <c r="F83" s="193" t="s">
        <v>364</v>
      </c>
      <c r="G83" s="194" t="s">
        <v>351</v>
      </c>
      <c r="H83" s="195">
        <v>1</v>
      </c>
      <c r="I83" s="196"/>
      <c r="J83" s="197">
        <f t="shared" si="0"/>
        <v>0</v>
      </c>
      <c r="K83" s="193" t="s">
        <v>135</v>
      </c>
      <c r="L83" s="59"/>
      <c r="M83" s="198" t="s">
        <v>21</v>
      </c>
      <c r="N83" s="199" t="s">
        <v>45</v>
      </c>
      <c r="O83" s="40"/>
      <c r="P83" s="200">
        <f t="shared" si="1"/>
        <v>0</v>
      </c>
      <c r="Q83" s="200">
        <v>0</v>
      </c>
      <c r="R83" s="200">
        <f t="shared" si="2"/>
        <v>0</v>
      </c>
      <c r="S83" s="200">
        <v>0</v>
      </c>
      <c r="T83" s="201">
        <f t="shared" si="3"/>
        <v>0</v>
      </c>
      <c r="AR83" s="22" t="s">
        <v>352</v>
      </c>
      <c r="AT83" s="22" t="s">
        <v>131</v>
      </c>
      <c r="AU83" s="22" t="s">
        <v>82</v>
      </c>
      <c r="AY83" s="22" t="s">
        <v>128</v>
      </c>
      <c r="BE83" s="202">
        <f t="shared" si="4"/>
        <v>0</v>
      </c>
      <c r="BF83" s="202">
        <f t="shared" si="5"/>
        <v>0</v>
      </c>
      <c r="BG83" s="202">
        <f t="shared" si="6"/>
        <v>0</v>
      </c>
      <c r="BH83" s="202">
        <f t="shared" si="7"/>
        <v>0</v>
      </c>
      <c r="BI83" s="202">
        <f t="shared" si="8"/>
        <v>0</v>
      </c>
      <c r="BJ83" s="22" t="s">
        <v>82</v>
      </c>
      <c r="BK83" s="202">
        <f t="shared" si="9"/>
        <v>0</v>
      </c>
      <c r="BL83" s="22" t="s">
        <v>352</v>
      </c>
      <c r="BM83" s="22" t="s">
        <v>365</v>
      </c>
    </row>
    <row r="84" spans="2:65" s="1" customFormat="1" ht="22.5" customHeight="1">
      <c r="B84" s="39"/>
      <c r="C84" s="191" t="s">
        <v>158</v>
      </c>
      <c r="D84" s="191" t="s">
        <v>131</v>
      </c>
      <c r="E84" s="192" t="s">
        <v>366</v>
      </c>
      <c r="F84" s="193" t="s">
        <v>367</v>
      </c>
      <c r="G84" s="194" t="s">
        <v>351</v>
      </c>
      <c r="H84" s="195">
        <v>1</v>
      </c>
      <c r="I84" s="196"/>
      <c r="J84" s="197">
        <f t="shared" si="0"/>
        <v>0</v>
      </c>
      <c r="K84" s="193" t="s">
        <v>135</v>
      </c>
      <c r="L84" s="59"/>
      <c r="M84" s="198" t="s">
        <v>21</v>
      </c>
      <c r="N84" s="199" t="s">
        <v>45</v>
      </c>
      <c r="O84" s="40"/>
      <c r="P84" s="200">
        <f t="shared" si="1"/>
        <v>0</v>
      </c>
      <c r="Q84" s="200">
        <v>0</v>
      </c>
      <c r="R84" s="200">
        <f t="shared" si="2"/>
        <v>0</v>
      </c>
      <c r="S84" s="200">
        <v>0</v>
      </c>
      <c r="T84" s="201">
        <f t="shared" si="3"/>
        <v>0</v>
      </c>
      <c r="AR84" s="22" t="s">
        <v>352</v>
      </c>
      <c r="AT84" s="22" t="s">
        <v>131</v>
      </c>
      <c r="AU84" s="22" t="s">
        <v>82</v>
      </c>
      <c r="AY84" s="22" t="s">
        <v>128</v>
      </c>
      <c r="BE84" s="202">
        <f t="shared" si="4"/>
        <v>0</v>
      </c>
      <c r="BF84" s="202">
        <f t="shared" si="5"/>
        <v>0</v>
      </c>
      <c r="BG84" s="202">
        <f t="shared" si="6"/>
        <v>0</v>
      </c>
      <c r="BH84" s="202">
        <f t="shared" si="7"/>
        <v>0</v>
      </c>
      <c r="BI84" s="202">
        <f t="shared" si="8"/>
        <v>0</v>
      </c>
      <c r="BJ84" s="22" t="s">
        <v>82</v>
      </c>
      <c r="BK84" s="202">
        <f t="shared" si="9"/>
        <v>0</v>
      </c>
      <c r="BL84" s="22" t="s">
        <v>352</v>
      </c>
      <c r="BM84" s="22" t="s">
        <v>368</v>
      </c>
    </row>
    <row r="85" spans="2:65" s="1" customFormat="1" ht="22.5" customHeight="1">
      <c r="B85" s="39"/>
      <c r="C85" s="191" t="s">
        <v>162</v>
      </c>
      <c r="D85" s="191" t="s">
        <v>131</v>
      </c>
      <c r="E85" s="192" t="s">
        <v>369</v>
      </c>
      <c r="F85" s="193" t="s">
        <v>370</v>
      </c>
      <c r="G85" s="194" t="s">
        <v>351</v>
      </c>
      <c r="H85" s="195">
        <v>1</v>
      </c>
      <c r="I85" s="196"/>
      <c r="J85" s="197">
        <f t="shared" si="0"/>
        <v>0</v>
      </c>
      <c r="K85" s="193" t="s">
        <v>135</v>
      </c>
      <c r="L85" s="59"/>
      <c r="M85" s="198" t="s">
        <v>21</v>
      </c>
      <c r="N85" s="240" t="s">
        <v>45</v>
      </c>
      <c r="O85" s="241"/>
      <c r="P85" s="242">
        <f t="shared" si="1"/>
        <v>0</v>
      </c>
      <c r="Q85" s="242">
        <v>0</v>
      </c>
      <c r="R85" s="242">
        <f t="shared" si="2"/>
        <v>0</v>
      </c>
      <c r="S85" s="242">
        <v>0</v>
      </c>
      <c r="T85" s="243">
        <f t="shared" si="3"/>
        <v>0</v>
      </c>
      <c r="AR85" s="22" t="s">
        <v>352</v>
      </c>
      <c r="AT85" s="22" t="s">
        <v>131</v>
      </c>
      <c r="AU85" s="22" t="s">
        <v>82</v>
      </c>
      <c r="AY85" s="22" t="s">
        <v>128</v>
      </c>
      <c r="BE85" s="202">
        <f t="shared" si="4"/>
        <v>0</v>
      </c>
      <c r="BF85" s="202">
        <f t="shared" si="5"/>
        <v>0</v>
      </c>
      <c r="BG85" s="202">
        <f t="shared" si="6"/>
        <v>0</v>
      </c>
      <c r="BH85" s="202">
        <f t="shared" si="7"/>
        <v>0</v>
      </c>
      <c r="BI85" s="202">
        <f t="shared" si="8"/>
        <v>0</v>
      </c>
      <c r="BJ85" s="22" t="s">
        <v>82</v>
      </c>
      <c r="BK85" s="202">
        <f t="shared" si="9"/>
        <v>0</v>
      </c>
      <c r="BL85" s="22" t="s">
        <v>352</v>
      </c>
      <c r="BM85" s="22" t="s">
        <v>371</v>
      </c>
    </row>
    <row r="86" spans="2:65" s="1" customFormat="1" ht="6.95" customHeight="1">
      <c r="B86" s="54"/>
      <c r="C86" s="55"/>
      <c r="D86" s="55"/>
      <c r="E86" s="55"/>
      <c r="F86" s="55"/>
      <c r="G86" s="55"/>
      <c r="H86" s="55"/>
      <c r="I86" s="137"/>
      <c r="J86" s="55"/>
      <c r="K86" s="55"/>
      <c r="L86" s="59"/>
    </row>
  </sheetData>
  <sheetProtection password="CC35" sheet="1" objects="1" scenarios="1" formatCells="0" formatColumns="0" formatRows="0" sort="0" autoFilter="0"/>
  <autoFilter ref="C76:K85"/>
  <mergeCells count="9">
    <mergeCell ref="E67:H67"/>
    <mergeCell ref="E69:H6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sheetPr>
    <pageSetUpPr fitToPage="1"/>
  </sheetPr>
  <dimension ref="A1:K216"/>
  <sheetViews>
    <sheetView showGridLines="0" zoomScaleNormal="100" workbookViewId="0"/>
  </sheetViews>
  <sheetFormatPr defaultRowHeight="13.5"/>
  <cols>
    <col min="1" max="1" width="8.33203125" style="246" customWidth="1"/>
    <col min="2" max="2" width="1.6640625" style="246" customWidth="1"/>
    <col min="3" max="4" width="5" style="246" customWidth="1"/>
    <col min="5" max="5" width="11.6640625" style="246" customWidth="1"/>
    <col min="6" max="6" width="9.1640625" style="246" customWidth="1"/>
    <col min="7" max="7" width="5" style="246" customWidth="1"/>
    <col min="8" max="8" width="77.83203125" style="246" customWidth="1"/>
    <col min="9" max="10" width="20" style="246" customWidth="1"/>
    <col min="11" max="11" width="1.6640625" style="246" customWidth="1"/>
  </cols>
  <sheetData>
    <row r="1" spans="2:11" ht="37.5" customHeight="1"/>
    <row r="2" spans="2:11" ht="7.5" customHeight="1">
      <c r="B2" s="247"/>
      <c r="C2" s="248"/>
      <c r="D2" s="248"/>
      <c r="E2" s="248"/>
      <c r="F2" s="248"/>
      <c r="G2" s="248"/>
      <c r="H2" s="248"/>
      <c r="I2" s="248"/>
      <c r="J2" s="248"/>
      <c r="K2" s="249"/>
    </row>
    <row r="3" spans="2:11" s="13" customFormat="1" ht="45" customHeight="1">
      <c r="B3" s="250"/>
      <c r="C3" s="373" t="s">
        <v>372</v>
      </c>
      <c r="D3" s="373"/>
      <c r="E3" s="373"/>
      <c r="F3" s="373"/>
      <c r="G3" s="373"/>
      <c r="H3" s="373"/>
      <c r="I3" s="373"/>
      <c r="J3" s="373"/>
      <c r="K3" s="251"/>
    </row>
    <row r="4" spans="2:11" ht="25.5" customHeight="1">
      <c r="B4" s="252"/>
      <c r="C4" s="377" t="s">
        <v>373</v>
      </c>
      <c r="D4" s="377"/>
      <c r="E4" s="377"/>
      <c r="F4" s="377"/>
      <c r="G4" s="377"/>
      <c r="H4" s="377"/>
      <c r="I4" s="377"/>
      <c r="J4" s="377"/>
      <c r="K4" s="253"/>
    </row>
    <row r="5" spans="2:11" ht="5.25" customHeight="1">
      <c r="B5" s="252"/>
      <c r="C5" s="254"/>
      <c r="D5" s="254"/>
      <c r="E5" s="254"/>
      <c r="F5" s="254"/>
      <c r="G5" s="254"/>
      <c r="H5" s="254"/>
      <c r="I5" s="254"/>
      <c r="J5" s="254"/>
      <c r="K5" s="253"/>
    </row>
    <row r="6" spans="2:11" ht="15" customHeight="1">
      <c r="B6" s="252"/>
      <c r="C6" s="376" t="s">
        <v>374</v>
      </c>
      <c r="D6" s="376"/>
      <c r="E6" s="376"/>
      <c r="F6" s="376"/>
      <c r="G6" s="376"/>
      <c r="H6" s="376"/>
      <c r="I6" s="376"/>
      <c r="J6" s="376"/>
      <c r="K6" s="253"/>
    </row>
    <row r="7" spans="2:11" ht="15" customHeight="1">
      <c r="B7" s="256"/>
      <c r="C7" s="376" t="s">
        <v>375</v>
      </c>
      <c r="D7" s="376"/>
      <c r="E7" s="376"/>
      <c r="F7" s="376"/>
      <c r="G7" s="376"/>
      <c r="H7" s="376"/>
      <c r="I7" s="376"/>
      <c r="J7" s="376"/>
      <c r="K7" s="253"/>
    </row>
    <row r="8" spans="2:11" ht="12.75" customHeight="1">
      <c r="B8" s="256"/>
      <c r="C8" s="255"/>
      <c r="D8" s="255"/>
      <c r="E8" s="255"/>
      <c r="F8" s="255"/>
      <c r="G8" s="255"/>
      <c r="H8" s="255"/>
      <c r="I8" s="255"/>
      <c r="J8" s="255"/>
      <c r="K8" s="253"/>
    </row>
    <row r="9" spans="2:11" ht="15" customHeight="1">
      <c r="B9" s="256"/>
      <c r="C9" s="376" t="s">
        <v>376</v>
      </c>
      <c r="D9" s="376"/>
      <c r="E9" s="376"/>
      <c r="F9" s="376"/>
      <c r="G9" s="376"/>
      <c r="H9" s="376"/>
      <c r="I9" s="376"/>
      <c r="J9" s="376"/>
      <c r="K9" s="253"/>
    </row>
    <row r="10" spans="2:11" ht="15" customHeight="1">
      <c r="B10" s="256"/>
      <c r="C10" s="255"/>
      <c r="D10" s="376" t="s">
        <v>377</v>
      </c>
      <c r="E10" s="376"/>
      <c r="F10" s="376"/>
      <c r="G10" s="376"/>
      <c r="H10" s="376"/>
      <c r="I10" s="376"/>
      <c r="J10" s="376"/>
      <c r="K10" s="253"/>
    </row>
    <row r="11" spans="2:11" ht="15" customHeight="1">
      <c r="B11" s="256"/>
      <c r="C11" s="257"/>
      <c r="D11" s="376" t="s">
        <v>378</v>
      </c>
      <c r="E11" s="376"/>
      <c r="F11" s="376"/>
      <c r="G11" s="376"/>
      <c r="H11" s="376"/>
      <c r="I11" s="376"/>
      <c r="J11" s="376"/>
      <c r="K11" s="253"/>
    </row>
    <row r="12" spans="2:11" ht="12.75" customHeight="1">
      <c r="B12" s="256"/>
      <c r="C12" s="257"/>
      <c r="D12" s="257"/>
      <c r="E12" s="257"/>
      <c r="F12" s="257"/>
      <c r="G12" s="257"/>
      <c r="H12" s="257"/>
      <c r="I12" s="257"/>
      <c r="J12" s="257"/>
      <c r="K12" s="253"/>
    </row>
    <row r="13" spans="2:11" ht="15" customHeight="1">
      <c r="B13" s="256"/>
      <c r="C13" s="257"/>
      <c r="D13" s="376" t="s">
        <v>379</v>
      </c>
      <c r="E13" s="376"/>
      <c r="F13" s="376"/>
      <c r="G13" s="376"/>
      <c r="H13" s="376"/>
      <c r="I13" s="376"/>
      <c r="J13" s="376"/>
      <c r="K13" s="253"/>
    </row>
    <row r="14" spans="2:11" ht="15" customHeight="1">
      <c r="B14" s="256"/>
      <c r="C14" s="257"/>
      <c r="D14" s="376" t="s">
        <v>380</v>
      </c>
      <c r="E14" s="376"/>
      <c r="F14" s="376"/>
      <c r="G14" s="376"/>
      <c r="H14" s="376"/>
      <c r="I14" s="376"/>
      <c r="J14" s="376"/>
      <c r="K14" s="253"/>
    </row>
    <row r="15" spans="2:11" ht="15" customHeight="1">
      <c r="B15" s="256"/>
      <c r="C15" s="257"/>
      <c r="D15" s="376" t="s">
        <v>381</v>
      </c>
      <c r="E15" s="376"/>
      <c r="F15" s="376"/>
      <c r="G15" s="376"/>
      <c r="H15" s="376"/>
      <c r="I15" s="376"/>
      <c r="J15" s="376"/>
      <c r="K15" s="253"/>
    </row>
    <row r="16" spans="2:11" ht="15" customHeight="1">
      <c r="B16" s="256"/>
      <c r="C16" s="257"/>
      <c r="D16" s="257"/>
      <c r="E16" s="258" t="s">
        <v>81</v>
      </c>
      <c r="F16" s="376" t="s">
        <v>382</v>
      </c>
      <c r="G16" s="376"/>
      <c r="H16" s="376"/>
      <c r="I16" s="376"/>
      <c r="J16" s="376"/>
      <c r="K16" s="253"/>
    </row>
    <row r="17" spans="2:11" ht="15" customHeight="1">
      <c r="B17" s="256"/>
      <c r="C17" s="257"/>
      <c r="D17" s="257"/>
      <c r="E17" s="258" t="s">
        <v>383</v>
      </c>
      <c r="F17" s="376" t="s">
        <v>384</v>
      </c>
      <c r="G17" s="376"/>
      <c r="H17" s="376"/>
      <c r="I17" s="376"/>
      <c r="J17" s="376"/>
      <c r="K17" s="253"/>
    </row>
    <row r="18" spans="2:11" ht="15" customHeight="1">
      <c r="B18" s="256"/>
      <c r="C18" s="257"/>
      <c r="D18" s="257"/>
      <c r="E18" s="258" t="s">
        <v>385</v>
      </c>
      <c r="F18" s="376" t="s">
        <v>386</v>
      </c>
      <c r="G18" s="376"/>
      <c r="H18" s="376"/>
      <c r="I18" s="376"/>
      <c r="J18" s="376"/>
      <c r="K18" s="253"/>
    </row>
    <row r="19" spans="2:11" ht="15" customHeight="1">
      <c r="B19" s="256"/>
      <c r="C19" s="257"/>
      <c r="D19" s="257"/>
      <c r="E19" s="258" t="s">
        <v>87</v>
      </c>
      <c r="F19" s="376" t="s">
        <v>86</v>
      </c>
      <c r="G19" s="376"/>
      <c r="H19" s="376"/>
      <c r="I19" s="376"/>
      <c r="J19" s="376"/>
      <c r="K19" s="253"/>
    </row>
    <row r="20" spans="2:11" ht="15" customHeight="1">
      <c r="B20" s="256"/>
      <c r="C20" s="257"/>
      <c r="D20" s="257"/>
      <c r="E20" s="258" t="s">
        <v>387</v>
      </c>
      <c r="F20" s="376" t="s">
        <v>388</v>
      </c>
      <c r="G20" s="376"/>
      <c r="H20" s="376"/>
      <c r="I20" s="376"/>
      <c r="J20" s="376"/>
      <c r="K20" s="253"/>
    </row>
    <row r="21" spans="2:11" ht="15" customHeight="1">
      <c r="B21" s="256"/>
      <c r="C21" s="257"/>
      <c r="D21" s="257"/>
      <c r="E21" s="258" t="s">
        <v>389</v>
      </c>
      <c r="F21" s="376" t="s">
        <v>390</v>
      </c>
      <c r="G21" s="376"/>
      <c r="H21" s="376"/>
      <c r="I21" s="376"/>
      <c r="J21" s="376"/>
      <c r="K21" s="253"/>
    </row>
    <row r="22" spans="2:11" ht="12.75" customHeight="1">
      <c r="B22" s="256"/>
      <c r="C22" s="257"/>
      <c r="D22" s="257"/>
      <c r="E22" s="257"/>
      <c r="F22" s="257"/>
      <c r="G22" s="257"/>
      <c r="H22" s="257"/>
      <c r="I22" s="257"/>
      <c r="J22" s="257"/>
      <c r="K22" s="253"/>
    </row>
    <row r="23" spans="2:11" ht="15" customHeight="1">
      <c r="B23" s="256"/>
      <c r="C23" s="376" t="s">
        <v>391</v>
      </c>
      <c r="D23" s="376"/>
      <c r="E23" s="376"/>
      <c r="F23" s="376"/>
      <c r="G23" s="376"/>
      <c r="H23" s="376"/>
      <c r="I23" s="376"/>
      <c r="J23" s="376"/>
      <c r="K23" s="253"/>
    </row>
    <row r="24" spans="2:11" ht="15" customHeight="1">
      <c r="B24" s="256"/>
      <c r="C24" s="376" t="s">
        <v>392</v>
      </c>
      <c r="D24" s="376"/>
      <c r="E24" s="376"/>
      <c r="F24" s="376"/>
      <c r="G24" s="376"/>
      <c r="H24" s="376"/>
      <c r="I24" s="376"/>
      <c r="J24" s="376"/>
      <c r="K24" s="253"/>
    </row>
    <row r="25" spans="2:11" ht="15" customHeight="1">
      <c r="B25" s="256"/>
      <c r="C25" s="255"/>
      <c r="D25" s="376" t="s">
        <v>393</v>
      </c>
      <c r="E25" s="376"/>
      <c r="F25" s="376"/>
      <c r="G25" s="376"/>
      <c r="H25" s="376"/>
      <c r="I25" s="376"/>
      <c r="J25" s="376"/>
      <c r="K25" s="253"/>
    </row>
    <row r="26" spans="2:11" ht="15" customHeight="1">
      <c r="B26" s="256"/>
      <c r="C26" s="257"/>
      <c r="D26" s="376" t="s">
        <v>394</v>
      </c>
      <c r="E26" s="376"/>
      <c r="F26" s="376"/>
      <c r="G26" s="376"/>
      <c r="H26" s="376"/>
      <c r="I26" s="376"/>
      <c r="J26" s="376"/>
      <c r="K26" s="253"/>
    </row>
    <row r="27" spans="2:11" ht="12.75" customHeight="1">
      <c r="B27" s="256"/>
      <c r="C27" s="257"/>
      <c r="D27" s="257"/>
      <c r="E27" s="257"/>
      <c r="F27" s="257"/>
      <c r="G27" s="257"/>
      <c r="H27" s="257"/>
      <c r="I27" s="257"/>
      <c r="J27" s="257"/>
      <c r="K27" s="253"/>
    </row>
    <row r="28" spans="2:11" ht="15" customHeight="1">
      <c r="B28" s="256"/>
      <c r="C28" s="257"/>
      <c r="D28" s="376" t="s">
        <v>395</v>
      </c>
      <c r="E28" s="376"/>
      <c r="F28" s="376"/>
      <c r="G28" s="376"/>
      <c r="H28" s="376"/>
      <c r="I28" s="376"/>
      <c r="J28" s="376"/>
      <c r="K28" s="253"/>
    </row>
    <row r="29" spans="2:11" ht="15" customHeight="1">
      <c r="B29" s="256"/>
      <c r="C29" s="257"/>
      <c r="D29" s="376" t="s">
        <v>396</v>
      </c>
      <c r="E29" s="376"/>
      <c r="F29" s="376"/>
      <c r="G29" s="376"/>
      <c r="H29" s="376"/>
      <c r="I29" s="376"/>
      <c r="J29" s="376"/>
      <c r="K29" s="253"/>
    </row>
    <row r="30" spans="2:11" ht="12.75" customHeight="1">
      <c r="B30" s="256"/>
      <c r="C30" s="257"/>
      <c r="D30" s="257"/>
      <c r="E30" s="257"/>
      <c r="F30" s="257"/>
      <c r="G30" s="257"/>
      <c r="H30" s="257"/>
      <c r="I30" s="257"/>
      <c r="J30" s="257"/>
      <c r="K30" s="253"/>
    </row>
    <row r="31" spans="2:11" ht="15" customHeight="1">
      <c r="B31" s="256"/>
      <c r="C31" s="257"/>
      <c r="D31" s="376" t="s">
        <v>397</v>
      </c>
      <c r="E31" s="376"/>
      <c r="F31" s="376"/>
      <c r="G31" s="376"/>
      <c r="H31" s="376"/>
      <c r="I31" s="376"/>
      <c r="J31" s="376"/>
      <c r="K31" s="253"/>
    </row>
    <row r="32" spans="2:11" ht="15" customHeight="1">
      <c r="B32" s="256"/>
      <c r="C32" s="257"/>
      <c r="D32" s="376" t="s">
        <v>398</v>
      </c>
      <c r="E32" s="376"/>
      <c r="F32" s="376"/>
      <c r="G32" s="376"/>
      <c r="H32" s="376"/>
      <c r="I32" s="376"/>
      <c r="J32" s="376"/>
      <c r="K32" s="253"/>
    </row>
    <row r="33" spans="2:11" ht="15" customHeight="1">
      <c r="B33" s="256"/>
      <c r="C33" s="257"/>
      <c r="D33" s="376" t="s">
        <v>399</v>
      </c>
      <c r="E33" s="376"/>
      <c r="F33" s="376"/>
      <c r="G33" s="376"/>
      <c r="H33" s="376"/>
      <c r="I33" s="376"/>
      <c r="J33" s="376"/>
      <c r="K33" s="253"/>
    </row>
    <row r="34" spans="2:11" ht="15" customHeight="1">
      <c r="B34" s="256"/>
      <c r="C34" s="257"/>
      <c r="D34" s="255"/>
      <c r="E34" s="259" t="s">
        <v>113</v>
      </c>
      <c r="F34" s="255"/>
      <c r="G34" s="376" t="s">
        <v>400</v>
      </c>
      <c r="H34" s="376"/>
      <c r="I34" s="376"/>
      <c r="J34" s="376"/>
      <c r="K34" s="253"/>
    </row>
    <row r="35" spans="2:11" ht="30.75" customHeight="1">
      <c r="B35" s="256"/>
      <c r="C35" s="257"/>
      <c r="D35" s="255"/>
      <c r="E35" s="259" t="s">
        <v>401</v>
      </c>
      <c r="F35" s="255"/>
      <c r="G35" s="376" t="s">
        <v>402</v>
      </c>
      <c r="H35" s="376"/>
      <c r="I35" s="376"/>
      <c r="J35" s="376"/>
      <c r="K35" s="253"/>
    </row>
    <row r="36" spans="2:11" ht="15" customHeight="1">
      <c r="B36" s="256"/>
      <c r="C36" s="257"/>
      <c r="D36" s="255"/>
      <c r="E36" s="259" t="s">
        <v>55</v>
      </c>
      <c r="F36" s="255"/>
      <c r="G36" s="376" t="s">
        <v>403</v>
      </c>
      <c r="H36" s="376"/>
      <c r="I36" s="376"/>
      <c r="J36" s="376"/>
      <c r="K36" s="253"/>
    </row>
    <row r="37" spans="2:11" ht="15" customHeight="1">
      <c r="B37" s="256"/>
      <c r="C37" s="257"/>
      <c r="D37" s="255"/>
      <c r="E37" s="259" t="s">
        <v>114</v>
      </c>
      <c r="F37" s="255"/>
      <c r="G37" s="376" t="s">
        <v>404</v>
      </c>
      <c r="H37" s="376"/>
      <c r="I37" s="376"/>
      <c r="J37" s="376"/>
      <c r="K37" s="253"/>
    </row>
    <row r="38" spans="2:11" ht="15" customHeight="1">
      <c r="B38" s="256"/>
      <c r="C38" s="257"/>
      <c r="D38" s="255"/>
      <c r="E38" s="259" t="s">
        <v>115</v>
      </c>
      <c r="F38" s="255"/>
      <c r="G38" s="376" t="s">
        <v>405</v>
      </c>
      <c r="H38" s="376"/>
      <c r="I38" s="376"/>
      <c r="J38" s="376"/>
      <c r="K38" s="253"/>
    </row>
    <row r="39" spans="2:11" ht="15" customHeight="1">
      <c r="B39" s="256"/>
      <c r="C39" s="257"/>
      <c r="D39" s="255"/>
      <c r="E39" s="259" t="s">
        <v>116</v>
      </c>
      <c r="F39" s="255"/>
      <c r="G39" s="376" t="s">
        <v>406</v>
      </c>
      <c r="H39" s="376"/>
      <c r="I39" s="376"/>
      <c r="J39" s="376"/>
      <c r="K39" s="253"/>
    </row>
    <row r="40" spans="2:11" ht="15" customHeight="1">
      <c r="B40" s="256"/>
      <c r="C40" s="257"/>
      <c r="D40" s="255"/>
      <c r="E40" s="259" t="s">
        <v>407</v>
      </c>
      <c r="F40" s="255"/>
      <c r="G40" s="376" t="s">
        <v>408</v>
      </c>
      <c r="H40" s="376"/>
      <c r="I40" s="376"/>
      <c r="J40" s="376"/>
      <c r="K40" s="253"/>
    </row>
    <row r="41" spans="2:11" ht="15" customHeight="1">
      <c r="B41" s="256"/>
      <c r="C41" s="257"/>
      <c r="D41" s="255"/>
      <c r="E41" s="259"/>
      <c r="F41" s="255"/>
      <c r="G41" s="376" t="s">
        <v>409</v>
      </c>
      <c r="H41" s="376"/>
      <c r="I41" s="376"/>
      <c r="J41" s="376"/>
      <c r="K41" s="253"/>
    </row>
    <row r="42" spans="2:11" ht="15" customHeight="1">
      <c r="B42" s="256"/>
      <c r="C42" s="257"/>
      <c r="D42" s="255"/>
      <c r="E42" s="259" t="s">
        <v>410</v>
      </c>
      <c r="F42" s="255"/>
      <c r="G42" s="376" t="s">
        <v>411</v>
      </c>
      <c r="H42" s="376"/>
      <c r="I42" s="376"/>
      <c r="J42" s="376"/>
      <c r="K42" s="253"/>
    </row>
    <row r="43" spans="2:11" ht="15" customHeight="1">
      <c r="B43" s="256"/>
      <c r="C43" s="257"/>
      <c r="D43" s="255"/>
      <c r="E43" s="259" t="s">
        <v>118</v>
      </c>
      <c r="F43" s="255"/>
      <c r="G43" s="376" t="s">
        <v>412</v>
      </c>
      <c r="H43" s="376"/>
      <c r="I43" s="376"/>
      <c r="J43" s="376"/>
      <c r="K43" s="253"/>
    </row>
    <row r="44" spans="2:11" ht="12.75" customHeight="1">
      <c r="B44" s="256"/>
      <c r="C44" s="257"/>
      <c r="D44" s="255"/>
      <c r="E44" s="255"/>
      <c r="F44" s="255"/>
      <c r="G44" s="255"/>
      <c r="H44" s="255"/>
      <c r="I44" s="255"/>
      <c r="J44" s="255"/>
      <c r="K44" s="253"/>
    </row>
    <row r="45" spans="2:11" ht="15" customHeight="1">
      <c r="B45" s="256"/>
      <c r="C45" s="257"/>
      <c r="D45" s="376" t="s">
        <v>413</v>
      </c>
      <c r="E45" s="376"/>
      <c r="F45" s="376"/>
      <c r="G45" s="376"/>
      <c r="H45" s="376"/>
      <c r="I45" s="376"/>
      <c r="J45" s="376"/>
      <c r="K45" s="253"/>
    </row>
    <row r="46" spans="2:11" ht="15" customHeight="1">
      <c r="B46" s="256"/>
      <c r="C46" s="257"/>
      <c r="D46" s="257"/>
      <c r="E46" s="376" t="s">
        <v>414</v>
      </c>
      <c r="F46" s="376"/>
      <c r="G46" s="376"/>
      <c r="H46" s="376"/>
      <c r="I46" s="376"/>
      <c r="J46" s="376"/>
      <c r="K46" s="253"/>
    </row>
    <row r="47" spans="2:11" ht="15" customHeight="1">
      <c r="B47" s="256"/>
      <c r="C47" s="257"/>
      <c r="D47" s="257"/>
      <c r="E47" s="376" t="s">
        <v>415</v>
      </c>
      <c r="F47" s="376"/>
      <c r="G47" s="376"/>
      <c r="H47" s="376"/>
      <c r="I47" s="376"/>
      <c r="J47" s="376"/>
      <c r="K47" s="253"/>
    </row>
    <row r="48" spans="2:11" ht="15" customHeight="1">
      <c r="B48" s="256"/>
      <c r="C48" s="257"/>
      <c r="D48" s="257"/>
      <c r="E48" s="376" t="s">
        <v>416</v>
      </c>
      <c r="F48" s="376"/>
      <c r="G48" s="376"/>
      <c r="H48" s="376"/>
      <c r="I48" s="376"/>
      <c r="J48" s="376"/>
      <c r="K48" s="253"/>
    </row>
    <row r="49" spans="2:11" ht="15" customHeight="1">
      <c r="B49" s="256"/>
      <c r="C49" s="257"/>
      <c r="D49" s="376" t="s">
        <v>417</v>
      </c>
      <c r="E49" s="376"/>
      <c r="F49" s="376"/>
      <c r="G49" s="376"/>
      <c r="H49" s="376"/>
      <c r="I49" s="376"/>
      <c r="J49" s="376"/>
      <c r="K49" s="253"/>
    </row>
    <row r="50" spans="2:11" ht="25.5" customHeight="1">
      <c r="B50" s="252"/>
      <c r="C50" s="377" t="s">
        <v>418</v>
      </c>
      <c r="D50" s="377"/>
      <c r="E50" s="377"/>
      <c r="F50" s="377"/>
      <c r="G50" s="377"/>
      <c r="H50" s="377"/>
      <c r="I50" s="377"/>
      <c r="J50" s="377"/>
      <c r="K50" s="253"/>
    </row>
    <row r="51" spans="2:11" ht="5.25" customHeight="1">
      <c r="B51" s="252"/>
      <c r="C51" s="254"/>
      <c r="D51" s="254"/>
      <c r="E51" s="254"/>
      <c r="F51" s="254"/>
      <c r="G51" s="254"/>
      <c r="H51" s="254"/>
      <c r="I51" s="254"/>
      <c r="J51" s="254"/>
      <c r="K51" s="253"/>
    </row>
    <row r="52" spans="2:11" ht="15" customHeight="1">
      <c r="B52" s="252"/>
      <c r="C52" s="376" t="s">
        <v>419</v>
      </c>
      <c r="D52" s="376"/>
      <c r="E52" s="376"/>
      <c r="F52" s="376"/>
      <c r="G52" s="376"/>
      <c r="H52" s="376"/>
      <c r="I52" s="376"/>
      <c r="J52" s="376"/>
      <c r="K52" s="253"/>
    </row>
    <row r="53" spans="2:11" ht="15" customHeight="1">
      <c r="B53" s="252"/>
      <c r="C53" s="376" t="s">
        <v>420</v>
      </c>
      <c r="D53" s="376"/>
      <c r="E53" s="376"/>
      <c r="F53" s="376"/>
      <c r="G53" s="376"/>
      <c r="H53" s="376"/>
      <c r="I53" s="376"/>
      <c r="J53" s="376"/>
      <c r="K53" s="253"/>
    </row>
    <row r="54" spans="2:11" ht="12.75" customHeight="1">
      <c r="B54" s="252"/>
      <c r="C54" s="255"/>
      <c r="D54" s="255"/>
      <c r="E54" s="255"/>
      <c r="F54" s="255"/>
      <c r="G54" s="255"/>
      <c r="H54" s="255"/>
      <c r="I54" s="255"/>
      <c r="J54" s="255"/>
      <c r="K54" s="253"/>
    </row>
    <row r="55" spans="2:11" ht="15" customHeight="1">
      <c r="B55" s="252"/>
      <c r="C55" s="376" t="s">
        <v>421</v>
      </c>
      <c r="D55" s="376"/>
      <c r="E55" s="376"/>
      <c r="F55" s="376"/>
      <c r="G55" s="376"/>
      <c r="H55" s="376"/>
      <c r="I55" s="376"/>
      <c r="J55" s="376"/>
      <c r="K55" s="253"/>
    </row>
    <row r="56" spans="2:11" ht="15" customHeight="1">
      <c r="B56" s="252"/>
      <c r="C56" s="257"/>
      <c r="D56" s="376" t="s">
        <v>422</v>
      </c>
      <c r="E56" s="376"/>
      <c r="F56" s="376"/>
      <c r="G56" s="376"/>
      <c r="H56" s="376"/>
      <c r="I56" s="376"/>
      <c r="J56" s="376"/>
      <c r="K56" s="253"/>
    </row>
    <row r="57" spans="2:11" ht="15" customHeight="1">
      <c r="B57" s="252"/>
      <c r="C57" s="257"/>
      <c r="D57" s="376" t="s">
        <v>423</v>
      </c>
      <c r="E57" s="376"/>
      <c r="F57" s="376"/>
      <c r="G57" s="376"/>
      <c r="H57" s="376"/>
      <c r="I57" s="376"/>
      <c r="J57" s="376"/>
      <c r="K57" s="253"/>
    </row>
    <row r="58" spans="2:11" ht="15" customHeight="1">
      <c r="B58" s="252"/>
      <c r="C58" s="257"/>
      <c r="D58" s="376" t="s">
        <v>424</v>
      </c>
      <c r="E58" s="376"/>
      <c r="F58" s="376"/>
      <c r="G58" s="376"/>
      <c r="H58" s="376"/>
      <c r="I58" s="376"/>
      <c r="J58" s="376"/>
      <c r="K58" s="253"/>
    </row>
    <row r="59" spans="2:11" ht="15" customHeight="1">
      <c r="B59" s="252"/>
      <c r="C59" s="257"/>
      <c r="D59" s="376" t="s">
        <v>425</v>
      </c>
      <c r="E59" s="376"/>
      <c r="F59" s="376"/>
      <c r="G59" s="376"/>
      <c r="H59" s="376"/>
      <c r="I59" s="376"/>
      <c r="J59" s="376"/>
      <c r="K59" s="253"/>
    </row>
    <row r="60" spans="2:11" ht="15" customHeight="1">
      <c r="B60" s="252"/>
      <c r="C60" s="257"/>
      <c r="D60" s="375" t="s">
        <v>426</v>
      </c>
      <c r="E60" s="375"/>
      <c r="F60" s="375"/>
      <c r="G60" s="375"/>
      <c r="H60" s="375"/>
      <c r="I60" s="375"/>
      <c r="J60" s="375"/>
      <c r="K60" s="253"/>
    </row>
    <row r="61" spans="2:11" ht="15" customHeight="1">
      <c r="B61" s="252"/>
      <c r="C61" s="257"/>
      <c r="D61" s="376" t="s">
        <v>427</v>
      </c>
      <c r="E61" s="376"/>
      <c r="F61" s="376"/>
      <c r="G61" s="376"/>
      <c r="H61" s="376"/>
      <c r="I61" s="376"/>
      <c r="J61" s="376"/>
      <c r="K61" s="253"/>
    </row>
    <row r="62" spans="2:11" ht="12.75" customHeight="1">
      <c r="B62" s="252"/>
      <c r="C62" s="257"/>
      <c r="D62" s="257"/>
      <c r="E62" s="260"/>
      <c r="F62" s="257"/>
      <c r="G62" s="257"/>
      <c r="H62" s="257"/>
      <c r="I62" s="257"/>
      <c r="J62" s="257"/>
      <c r="K62" s="253"/>
    </row>
    <row r="63" spans="2:11" ht="15" customHeight="1">
      <c r="B63" s="252"/>
      <c r="C63" s="257"/>
      <c r="D63" s="376" t="s">
        <v>428</v>
      </c>
      <c r="E63" s="376"/>
      <c r="F63" s="376"/>
      <c r="G63" s="376"/>
      <c r="H63" s="376"/>
      <c r="I63" s="376"/>
      <c r="J63" s="376"/>
      <c r="K63" s="253"/>
    </row>
    <row r="64" spans="2:11" ht="15" customHeight="1">
      <c r="B64" s="252"/>
      <c r="C64" s="257"/>
      <c r="D64" s="375" t="s">
        <v>429</v>
      </c>
      <c r="E64" s="375"/>
      <c r="F64" s="375"/>
      <c r="G64" s="375"/>
      <c r="H64" s="375"/>
      <c r="I64" s="375"/>
      <c r="J64" s="375"/>
      <c r="K64" s="253"/>
    </row>
    <row r="65" spans="2:11" ht="15" customHeight="1">
      <c r="B65" s="252"/>
      <c r="C65" s="257"/>
      <c r="D65" s="376" t="s">
        <v>430</v>
      </c>
      <c r="E65" s="376"/>
      <c r="F65" s="376"/>
      <c r="G65" s="376"/>
      <c r="H65" s="376"/>
      <c r="I65" s="376"/>
      <c r="J65" s="376"/>
      <c r="K65" s="253"/>
    </row>
    <row r="66" spans="2:11" ht="15" customHeight="1">
      <c r="B66" s="252"/>
      <c r="C66" s="257"/>
      <c r="D66" s="376" t="s">
        <v>431</v>
      </c>
      <c r="E66" s="376"/>
      <c r="F66" s="376"/>
      <c r="G66" s="376"/>
      <c r="H66" s="376"/>
      <c r="I66" s="376"/>
      <c r="J66" s="376"/>
      <c r="K66" s="253"/>
    </row>
    <row r="67" spans="2:11" ht="15" customHeight="1">
      <c r="B67" s="252"/>
      <c r="C67" s="257"/>
      <c r="D67" s="376" t="s">
        <v>432</v>
      </c>
      <c r="E67" s="376"/>
      <c r="F67" s="376"/>
      <c r="G67" s="376"/>
      <c r="H67" s="376"/>
      <c r="I67" s="376"/>
      <c r="J67" s="376"/>
      <c r="K67" s="253"/>
    </row>
    <row r="68" spans="2:11" ht="15" customHeight="1">
      <c r="B68" s="252"/>
      <c r="C68" s="257"/>
      <c r="D68" s="376" t="s">
        <v>433</v>
      </c>
      <c r="E68" s="376"/>
      <c r="F68" s="376"/>
      <c r="G68" s="376"/>
      <c r="H68" s="376"/>
      <c r="I68" s="376"/>
      <c r="J68" s="376"/>
      <c r="K68" s="253"/>
    </row>
    <row r="69" spans="2:11" ht="12.75" customHeight="1">
      <c r="B69" s="261"/>
      <c r="C69" s="262"/>
      <c r="D69" s="262"/>
      <c r="E69" s="262"/>
      <c r="F69" s="262"/>
      <c r="G69" s="262"/>
      <c r="H69" s="262"/>
      <c r="I69" s="262"/>
      <c r="J69" s="262"/>
      <c r="K69" s="263"/>
    </row>
    <row r="70" spans="2:11" ht="18.75" customHeight="1">
      <c r="B70" s="264"/>
      <c r="C70" s="264"/>
      <c r="D70" s="264"/>
      <c r="E70" s="264"/>
      <c r="F70" s="264"/>
      <c r="G70" s="264"/>
      <c r="H70" s="264"/>
      <c r="I70" s="264"/>
      <c r="J70" s="264"/>
      <c r="K70" s="265"/>
    </row>
    <row r="71" spans="2:11" ht="18.75" customHeight="1">
      <c r="B71" s="265"/>
      <c r="C71" s="265"/>
      <c r="D71" s="265"/>
      <c r="E71" s="265"/>
      <c r="F71" s="265"/>
      <c r="G71" s="265"/>
      <c r="H71" s="265"/>
      <c r="I71" s="265"/>
      <c r="J71" s="265"/>
      <c r="K71" s="265"/>
    </row>
    <row r="72" spans="2:11" ht="7.5" customHeight="1">
      <c r="B72" s="266"/>
      <c r="C72" s="267"/>
      <c r="D72" s="267"/>
      <c r="E72" s="267"/>
      <c r="F72" s="267"/>
      <c r="G72" s="267"/>
      <c r="H72" s="267"/>
      <c r="I72" s="267"/>
      <c r="J72" s="267"/>
      <c r="K72" s="268"/>
    </row>
    <row r="73" spans="2:11" ht="45" customHeight="1">
      <c r="B73" s="269"/>
      <c r="C73" s="374" t="s">
        <v>93</v>
      </c>
      <c r="D73" s="374"/>
      <c r="E73" s="374"/>
      <c r="F73" s="374"/>
      <c r="G73" s="374"/>
      <c r="H73" s="374"/>
      <c r="I73" s="374"/>
      <c r="J73" s="374"/>
      <c r="K73" s="270"/>
    </row>
    <row r="74" spans="2:11" ht="17.25" customHeight="1">
      <c r="B74" s="269"/>
      <c r="C74" s="271" t="s">
        <v>434</v>
      </c>
      <c r="D74" s="271"/>
      <c r="E74" s="271"/>
      <c r="F74" s="271" t="s">
        <v>435</v>
      </c>
      <c r="G74" s="272"/>
      <c r="H74" s="271" t="s">
        <v>114</v>
      </c>
      <c r="I74" s="271" t="s">
        <v>59</v>
      </c>
      <c r="J74" s="271" t="s">
        <v>436</v>
      </c>
      <c r="K74" s="270"/>
    </row>
    <row r="75" spans="2:11" ht="17.25" customHeight="1">
      <c r="B75" s="269"/>
      <c r="C75" s="273" t="s">
        <v>437</v>
      </c>
      <c r="D75" s="273"/>
      <c r="E75" s="273"/>
      <c r="F75" s="274" t="s">
        <v>438</v>
      </c>
      <c r="G75" s="275"/>
      <c r="H75" s="273"/>
      <c r="I75" s="273"/>
      <c r="J75" s="273" t="s">
        <v>439</v>
      </c>
      <c r="K75" s="270"/>
    </row>
    <row r="76" spans="2:11" ht="5.25" customHeight="1">
      <c r="B76" s="269"/>
      <c r="C76" s="276"/>
      <c r="D76" s="276"/>
      <c r="E76" s="276"/>
      <c r="F76" s="276"/>
      <c r="G76" s="277"/>
      <c r="H76" s="276"/>
      <c r="I76" s="276"/>
      <c r="J76" s="276"/>
      <c r="K76" s="270"/>
    </row>
    <row r="77" spans="2:11" ht="15" customHeight="1">
      <c r="B77" s="269"/>
      <c r="C77" s="259" t="s">
        <v>55</v>
      </c>
      <c r="D77" s="276"/>
      <c r="E77" s="276"/>
      <c r="F77" s="278" t="s">
        <v>440</v>
      </c>
      <c r="G77" s="277"/>
      <c r="H77" s="259" t="s">
        <v>441</v>
      </c>
      <c r="I77" s="259" t="s">
        <v>442</v>
      </c>
      <c r="J77" s="259">
        <v>20</v>
      </c>
      <c r="K77" s="270"/>
    </row>
    <row r="78" spans="2:11" ht="15" customHeight="1">
      <c r="B78" s="269"/>
      <c r="C78" s="259" t="s">
        <v>443</v>
      </c>
      <c r="D78" s="259"/>
      <c r="E78" s="259"/>
      <c r="F78" s="278" t="s">
        <v>440</v>
      </c>
      <c r="G78" s="277"/>
      <c r="H78" s="259" t="s">
        <v>444</v>
      </c>
      <c r="I78" s="259" t="s">
        <v>442</v>
      </c>
      <c r="J78" s="259">
        <v>120</v>
      </c>
      <c r="K78" s="270"/>
    </row>
    <row r="79" spans="2:11" ht="15" customHeight="1">
      <c r="B79" s="279"/>
      <c r="C79" s="259" t="s">
        <v>445</v>
      </c>
      <c r="D79" s="259"/>
      <c r="E79" s="259"/>
      <c r="F79" s="278" t="s">
        <v>446</v>
      </c>
      <c r="G79" s="277"/>
      <c r="H79" s="259" t="s">
        <v>447</v>
      </c>
      <c r="I79" s="259" t="s">
        <v>442</v>
      </c>
      <c r="J79" s="259">
        <v>50</v>
      </c>
      <c r="K79" s="270"/>
    </row>
    <row r="80" spans="2:11" ht="15" customHeight="1">
      <c r="B80" s="279"/>
      <c r="C80" s="259" t="s">
        <v>448</v>
      </c>
      <c r="D80" s="259"/>
      <c r="E80" s="259"/>
      <c r="F80" s="278" t="s">
        <v>440</v>
      </c>
      <c r="G80" s="277"/>
      <c r="H80" s="259" t="s">
        <v>449</v>
      </c>
      <c r="I80" s="259" t="s">
        <v>450</v>
      </c>
      <c r="J80" s="259"/>
      <c r="K80" s="270"/>
    </row>
    <row r="81" spans="2:11" ht="15" customHeight="1">
      <c r="B81" s="279"/>
      <c r="C81" s="280" t="s">
        <v>451</v>
      </c>
      <c r="D81" s="280"/>
      <c r="E81" s="280"/>
      <c r="F81" s="281" t="s">
        <v>446</v>
      </c>
      <c r="G81" s="280"/>
      <c r="H81" s="280" t="s">
        <v>452</v>
      </c>
      <c r="I81" s="280" t="s">
        <v>442</v>
      </c>
      <c r="J81" s="280">
        <v>15</v>
      </c>
      <c r="K81" s="270"/>
    </row>
    <row r="82" spans="2:11" ht="15" customHeight="1">
      <c r="B82" s="279"/>
      <c r="C82" s="280" t="s">
        <v>453</v>
      </c>
      <c r="D82" s="280"/>
      <c r="E82" s="280"/>
      <c r="F82" s="281" t="s">
        <v>446</v>
      </c>
      <c r="G82" s="280"/>
      <c r="H82" s="280" t="s">
        <v>454</v>
      </c>
      <c r="I82" s="280" t="s">
        <v>442</v>
      </c>
      <c r="J82" s="280">
        <v>15</v>
      </c>
      <c r="K82" s="270"/>
    </row>
    <row r="83" spans="2:11" ht="15" customHeight="1">
      <c r="B83" s="279"/>
      <c r="C83" s="280" t="s">
        <v>455</v>
      </c>
      <c r="D83" s="280"/>
      <c r="E83" s="280"/>
      <c r="F83" s="281" t="s">
        <v>446</v>
      </c>
      <c r="G83" s="280"/>
      <c r="H83" s="280" t="s">
        <v>456</v>
      </c>
      <c r="I83" s="280" t="s">
        <v>442</v>
      </c>
      <c r="J83" s="280">
        <v>20</v>
      </c>
      <c r="K83" s="270"/>
    </row>
    <row r="84" spans="2:11" ht="15" customHeight="1">
      <c r="B84" s="279"/>
      <c r="C84" s="280" t="s">
        <v>457</v>
      </c>
      <c r="D84" s="280"/>
      <c r="E84" s="280"/>
      <c r="F84" s="281" t="s">
        <v>446</v>
      </c>
      <c r="G84" s="280"/>
      <c r="H84" s="280" t="s">
        <v>458</v>
      </c>
      <c r="I84" s="280" t="s">
        <v>442</v>
      </c>
      <c r="J84" s="280">
        <v>20</v>
      </c>
      <c r="K84" s="270"/>
    </row>
    <row r="85" spans="2:11" ht="15" customHeight="1">
      <c r="B85" s="279"/>
      <c r="C85" s="259" t="s">
        <v>459</v>
      </c>
      <c r="D85" s="259"/>
      <c r="E85" s="259"/>
      <c r="F85" s="278" t="s">
        <v>446</v>
      </c>
      <c r="G85" s="277"/>
      <c r="H85" s="259" t="s">
        <v>460</v>
      </c>
      <c r="I85" s="259" t="s">
        <v>442</v>
      </c>
      <c r="J85" s="259">
        <v>50</v>
      </c>
      <c r="K85" s="270"/>
    </row>
    <row r="86" spans="2:11" ht="15" customHeight="1">
      <c r="B86" s="279"/>
      <c r="C86" s="259" t="s">
        <v>461</v>
      </c>
      <c r="D86" s="259"/>
      <c r="E86" s="259"/>
      <c r="F86" s="278" t="s">
        <v>446</v>
      </c>
      <c r="G86" s="277"/>
      <c r="H86" s="259" t="s">
        <v>462</v>
      </c>
      <c r="I86" s="259" t="s">
        <v>442</v>
      </c>
      <c r="J86" s="259">
        <v>20</v>
      </c>
      <c r="K86" s="270"/>
    </row>
    <row r="87" spans="2:11" ht="15" customHeight="1">
      <c r="B87" s="279"/>
      <c r="C87" s="259" t="s">
        <v>463</v>
      </c>
      <c r="D87" s="259"/>
      <c r="E87" s="259"/>
      <c r="F87" s="278" t="s">
        <v>446</v>
      </c>
      <c r="G87" s="277"/>
      <c r="H87" s="259" t="s">
        <v>464</v>
      </c>
      <c r="I87" s="259" t="s">
        <v>442</v>
      </c>
      <c r="J87" s="259">
        <v>20</v>
      </c>
      <c r="K87" s="270"/>
    </row>
    <row r="88" spans="2:11" ht="15" customHeight="1">
      <c r="B88" s="279"/>
      <c r="C88" s="259" t="s">
        <v>465</v>
      </c>
      <c r="D88" s="259"/>
      <c r="E88" s="259"/>
      <c r="F88" s="278" t="s">
        <v>446</v>
      </c>
      <c r="G88" s="277"/>
      <c r="H88" s="259" t="s">
        <v>466</v>
      </c>
      <c r="I88" s="259" t="s">
        <v>442</v>
      </c>
      <c r="J88" s="259">
        <v>50</v>
      </c>
      <c r="K88" s="270"/>
    </row>
    <row r="89" spans="2:11" ht="15" customHeight="1">
      <c r="B89" s="279"/>
      <c r="C89" s="259" t="s">
        <v>467</v>
      </c>
      <c r="D89" s="259"/>
      <c r="E89" s="259"/>
      <c r="F89" s="278" t="s">
        <v>446</v>
      </c>
      <c r="G89" s="277"/>
      <c r="H89" s="259" t="s">
        <v>467</v>
      </c>
      <c r="I89" s="259" t="s">
        <v>442</v>
      </c>
      <c r="J89" s="259">
        <v>50</v>
      </c>
      <c r="K89" s="270"/>
    </row>
    <row r="90" spans="2:11" ht="15" customHeight="1">
      <c r="B90" s="279"/>
      <c r="C90" s="259" t="s">
        <v>119</v>
      </c>
      <c r="D90" s="259"/>
      <c r="E90" s="259"/>
      <c r="F90" s="278" t="s">
        <v>446</v>
      </c>
      <c r="G90" s="277"/>
      <c r="H90" s="259" t="s">
        <v>468</v>
      </c>
      <c r="I90" s="259" t="s">
        <v>442</v>
      </c>
      <c r="J90" s="259">
        <v>255</v>
      </c>
      <c r="K90" s="270"/>
    </row>
    <row r="91" spans="2:11" ht="15" customHeight="1">
      <c r="B91" s="279"/>
      <c r="C91" s="259" t="s">
        <v>469</v>
      </c>
      <c r="D91" s="259"/>
      <c r="E91" s="259"/>
      <c r="F91" s="278" t="s">
        <v>440</v>
      </c>
      <c r="G91" s="277"/>
      <c r="H91" s="259" t="s">
        <v>470</v>
      </c>
      <c r="I91" s="259" t="s">
        <v>471</v>
      </c>
      <c r="J91" s="259"/>
      <c r="K91" s="270"/>
    </row>
    <row r="92" spans="2:11" ht="15" customHeight="1">
      <c r="B92" s="279"/>
      <c r="C92" s="259" t="s">
        <v>472</v>
      </c>
      <c r="D92" s="259"/>
      <c r="E92" s="259"/>
      <c r="F92" s="278" t="s">
        <v>440</v>
      </c>
      <c r="G92" s="277"/>
      <c r="H92" s="259" t="s">
        <v>473</v>
      </c>
      <c r="I92" s="259" t="s">
        <v>474</v>
      </c>
      <c r="J92" s="259"/>
      <c r="K92" s="270"/>
    </row>
    <row r="93" spans="2:11" ht="15" customHeight="1">
      <c r="B93" s="279"/>
      <c r="C93" s="259" t="s">
        <v>475</v>
      </c>
      <c r="D93" s="259"/>
      <c r="E93" s="259"/>
      <c r="F93" s="278" t="s">
        <v>440</v>
      </c>
      <c r="G93" s="277"/>
      <c r="H93" s="259" t="s">
        <v>475</v>
      </c>
      <c r="I93" s="259" t="s">
        <v>474</v>
      </c>
      <c r="J93" s="259"/>
      <c r="K93" s="270"/>
    </row>
    <row r="94" spans="2:11" ht="15" customHeight="1">
      <c r="B94" s="279"/>
      <c r="C94" s="259" t="s">
        <v>40</v>
      </c>
      <c r="D94" s="259"/>
      <c r="E94" s="259"/>
      <c r="F94" s="278" t="s">
        <v>440</v>
      </c>
      <c r="G94" s="277"/>
      <c r="H94" s="259" t="s">
        <v>476</v>
      </c>
      <c r="I94" s="259" t="s">
        <v>474</v>
      </c>
      <c r="J94" s="259"/>
      <c r="K94" s="270"/>
    </row>
    <row r="95" spans="2:11" ht="15" customHeight="1">
      <c r="B95" s="279"/>
      <c r="C95" s="259" t="s">
        <v>50</v>
      </c>
      <c r="D95" s="259"/>
      <c r="E95" s="259"/>
      <c r="F95" s="278" t="s">
        <v>440</v>
      </c>
      <c r="G95" s="277"/>
      <c r="H95" s="259" t="s">
        <v>477</v>
      </c>
      <c r="I95" s="259" t="s">
        <v>474</v>
      </c>
      <c r="J95" s="259"/>
      <c r="K95" s="270"/>
    </row>
    <row r="96" spans="2:11" ht="15" customHeight="1">
      <c r="B96" s="282"/>
      <c r="C96" s="283"/>
      <c r="D96" s="283"/>
      <c r="E96" s="283"/>
      <c r="F96" s="283"/>
      <c r="G96" s="283"/>
      <c r="H96" s="283"/>
      <c r="I96" s="283"/>
      <c r="J96" s="283"/>
      <c r="K96" s="284"/>
    </row>
    <row r="97" spans="2:11" ht="18.75" customHeight="1">
      <c r="B97" s="285"/>
      <c r="C97" s="286"/>
      <c r="D97" s="286"/>
      <c r="E97" s="286"/>
      <c r="F97" s="286"/>
      <c r="G97" s="286"/>
      <c r="H97" s="286"/>
      <c r="I97" s="286"/>
      <c r="J97" s="286"/>
      <c r="K97" s="285"/>
    </row>
    <row r="98" spans="2:11" ht="18.75" customHeight="1">
      <c r="B98" s="265"/>
      <c r="C98" s="265"/>
      <c r="D98" s="265"/>
      <c r="E98" s="265"/>
      <c r="F98" s="265"/>
      <c r="G98" s="265"/>
      <c r="H98" s="265"/>
      <c r="I98" s="265"/>
      <c r="J98" s="265"/>
      <c r="K98" s="265"/>
    </row>
    <row r="99" spans="2:11" ht="7.5" customHeight="1">
      <c r="B99" s="266"/>
      <c r="C99" s="267"/>
      <c r="D99" s="267"/>
      <c r="E99" s="267"/>
      <c r="F99" s="267"/>
      <c r="G99" s="267"/>
      <c r="H99" s="267"/>
      <c r="I99" s="267"/>
      <c r="J99" s="267"/>
      <c r="K99" s="268"/>
    </row>
    <row r="100" spans="2:11" ht="45" customHeight="1">
      <c r="B100" s="269"/>
      <c r="C100" s="374" t="s">
        <v>478</v>
      </c>
      <c r="D100" s="374"/>
      <c r="E100" s="374"/>
      <c r="F100" s="374"/>
      <c r="G100" s="374"/>
      <c r="H100" s="374"/>
      <c r="I100" s="374"/>
      <c r="J100" s="374"/>
      <c r="K100" s="270"/>
    </row>
    <row r="101" spans="2:11" ht="17.25" customHeight="1">
      <c r="B101" s="269"/>
      <c r="C101" s="271" t="s">
        <v>434</v>
      </c>
      <c r="D101" s="271"/>
      <c r="E101" s="271"/>
      <c r="F101" s="271" t="s">
        <v>435</v>
      </c>
      <c r="G101" s="272"/>
      <c r="H101" s="271" t="s">
        <v>114</v>
      </c>
      <c r="I101" s="271" t="s">
        <v>59</v>
      </c>
      <c r="J101" s="271" t="s">
        <v>436</v>
      </c>
      <c r="K101" s="270"/>
    </row>
    <row r="102" spans="2:11" ht="17.25" customHeight="1">
      <c r="B102" s="269"/>
      <c r="C102" s="273" t="s">
        <v>437</v>
      </c>
      <c r="D102" s="273"/>
      <c r="E102" s="273"/>
      <c r="F102" s="274" t="s">
        <v>438</v>
      </c>
      <c r="G102" s="275"/>
      <c r="H102" s="273"/>
      <c r="I102" s="273"/>
      <c r="J102" s="273" t="s">
        <v>439</v>
      </c>
      <c r="K102" s="270"/>
    </row>
    <row r="103" spans="2:11" ht="5.25" customHeight="1">
      <c r="B103" s="269"/>
      <c r="C103" s="271"/>
      <c r="D103" s="271"/>
      <c r="E103" s="271"/>
      <c r="F103" s="271"/>
      <c r="G103" s="287"/>
      <c r="H103" s="271"/>
      <c r="I103" s="271"/>
      <c r="J103" s="271"/>
      <c r="K103" s="270"/>
    </row>
    <row r="104" spans="2:11" ht="15" customHeight="1">
      <c r="B104" s="269"/>
      <c r="C104" s="259" t="s">
        <v>55</v>
      </c>
      <c r="D104" s="276"/>
      <c r="E104" s="276"/>
      <c r="F104" s="278" t="s">
        <v>440</v>
      </c>
      <c r="G104" s="287"/>
      <c r="H104" s="259" t="s">
        <v>479</v>
      </c>
      <c r="I104" s="259" t="s">
        <v>442</v>
      </c>
      <c r="J104" s="259">
        <v>20</v>
      </c>
      <c r="K104" s="270"/>
    </row>
    <row r="105" spans="2:11" ht="15" customHeight="1">
      <c r="B105" s="269"/>
      <c r="C105" s="259" t="s">
        <v>443</v>
      </c>
      <c r="D105" s="259"/>
      <c r="E105" s="259"/>
      <c r="F105" s="278" t="s">
        <v>440</v>
      </c>
      <c r="G105" s="259"/>
      <c r="H105" s="259" t="s">
        <v>479</v>
      </c>
      <c r="I105" s="259" t="s">
        <v>442</v>
      </c>
      <c r="J105" s="259">
        <v>120</v>
      </c>
      <c r="K105" s="270"/>
    </row>
    <row r="106" spans="2:11" ht="15" customHeight="1">
      <c r="B106" s="279"/>
      <c r="C106" s="259" t="s">
        <v>445</v>
      </c>
      <c r="D106" s="259"/>
      <c r="E106" s="259"/>
      <c r="F106" s="278" t="s">
        <v>446</v>
      </c>
      <c r="G106" s="259"/>
      <c r="H106" s="259" t="s">
        <v>479</v>
      </c>
      <c r="I106" s="259" t="s">
        <v>442</v>
      </c>
      <c r="J106" s="259">
        <v>50</v>
      </c>
      <c r="K106" s="270"/>
    </row>
    <row r="107" spans="2:11" ht="15" customHeight="1">
      <c r="B107" s="279"/>
      <c r="C107" s="259" t="s">
        <v>448</v>
      </c>
      <c r="D107" s="259"/>
      <c r="E107" s="259"/>
      <c r="F107" s="278" t="s">
        <v>440</v>
      </c>
      <c r="G107" s="259"/>
      <c r="H107" s="259" t="s">
        <v>479</v>
      </c>
      <c r="I107" s="259" t="s">
        <v>450</v>
      </c>
      <c r="J107" s="259"/>
      <c r="K107" s="270"/>
    </row>
    <row r="108" spans="2:11" ht="15" customHeight="1">
      <c r="B108" s="279"/>
      <c r="C108" s="259" t="s">
        <v>459</v>
      </c>
      <c r="D108" s="259"/>
      <c r="E108" s="259"/>
      <c r="F108" s="278" t="s">
        <v>446</v>
      </c>
      <c r="G108" s="259"/>
      <c r="H108" s="259" t="s">
        <v>479</v>
      </c>
      <c r="I108" s="259" t="s">
        <v>442</v>
      </c>
      <c r="J108" s="259">
        <v>50</v>
      </c>
      <c r="K108" s="270"/>
    </row>
    <row r="109" spans="2:11" ht="15" customHeight="1">
      <c r="B109" s="279"/>
      <c r="C109" s="259" t="s">
        <v>467</v>
      </c>
      <c r="D109" s="259"/>
      <c r="E109" s="259"/>
      <c r="F109" s="278" t="s">
        <v>446</v>
      </c>
      <c r="G109" s="259"/>
      <c r="H109" s="259" t="s">
        <v>479</v>
      </c>
      <c r="I109" s="259" t="s">
        <v>442</v>
      </c>
      <c r="J109" s="259">
        <v>50</v>
      </c>
      <c r="K109" s="270"/>
    </row>
    <row r="110" spans="2:11" ht="15" customHeight="1">
      <c r="B110" s="279"/>
      <c r="C110" s="259" t="s">
        <v>465</v>
      </c>
      <c r="D110" s="259"/>
      <c r="E110" s="259"/>
      <c r="F110" s="278" t="s">
        <v>446</v>
      </c>
      <c r="G110" s="259"/>
      <c r="H110" s="259" t="s">
        <v>479</v>
      </c>
      <c r="I110" s="259" t="s">
        <v>442</v>
      </c>
      <c r="J110" s="259">
        <v>50</v>
      </c>
      <c r="K110" s="270"/>
    </row>
    <row r="111" spans="2:11" ht="15" customHeight="1">
      <c r="B111" s="279"/>
      <c r="C111" s="259" t="s">
        <v>55</v>
      </c>
      <c r="D111" s="259"/>
      <c r="E111" s="259"/>
      <c r="F111" s="278" t="s">
        <v>440</v>
      </c>
      <c r="G111" s="259"/>
      <c r="H111" s="259" t="s">
        <v>480</v>
      </c>
      <c r="I111" s="259" t="s">
        <v>442</v>
      </c>
      <c r="J111" s="259">
        <v>20</v>
      </c>
      <c r="K111" s="270"/>
    </row>
    <row r="112" spans="2:11" ht="15" customHeight="1">
      <c r="B112" s="279"/>
      <c r="C112" s="259" t="s">
        <v>481</v>
      </c>
      <c r="D112" s="259"/>
      <c r="E112" s="259"/>
      <c r="F112" s="278" t="s">
        <v>440</v>
      </c>
      <c r="G112" s="259"/>
      <c r="H112" s="259" t="s">
        <v>482</v>
      </c>
      <c r="I112" s="259" t="s">
        <v>442</v>
      </c>
      <c r="J112" s="259">
        <v>120</v>
      </c>
      <c r="K112" s="270"/>
    </row>
    <row r="113" spans="2:11" ht="15" customHeight="1">
      <c r="B113" s="279"/>
      <c r="C113" s="259" t="s">
        <v>40</v>
      </c>
      <c r="D113" s="259"/>
      <c r="E113" s="259"/>
      <c r="F113" s="278" t="s">
        <v>440</v>
      </c>
      <c r="G113" s="259"/>
      <c r="H113" s="259" t="s">
        <v>483</v>
      </c>
      <c r="I113" s="259" t="s">
        <v>474</v>
      </c>
      <c r="J113" s="259"/>
      <c r="K113" s="270"/>
    </row>
    <row r="114" spans="2:11" ht="15" customHeight="1">
      <c r="B114" s="279"/>
      <c r="C114" s="259" t="s">
        <v>50</v>
      </c>
      <c r="D114" s="259"/>
      <c r="E114" s="259"/>
      <c r="F114" s="278" t="s">
        <v>440</v>
      </c>
      <c r="G114" s="259"/>
      <c r="H114" s="259" t="s">
        <v>484</v>
      </c>
      <c r="I114" s="259" t="s">
        <v>474</v>
      </c>
      <c r="J114" s="259"/>
      <c r="K114" s="270"/>
    </row>
    <row r="115" spans="2:11" ht="15" customHeight="1">
      <c r="B115" s="279"/>
      <c r="C115" s="259" t="s">
        <v>59</v>
      </c>
      <c r="D115" s="259"/>
      <c r="E115" s="259"/>
      <c r="F115" s="278" t="s">
        <v>440</v>
      </c>
      <c r="G115" s="259"/>
      <c r="H115" s="259" t="s">
        <v>485</v>
      </c>
      <c r="I115" s="259" t="s">
        <v>486</v>
      </c>
      <c r="J115" s="259"/>
      <c r="K115" s="270"/>
    </row>
    <row r="116" spans="2:11" ht="15" customHeight="1">
      <c r="B116" s="282"/>
      <c r="C116" s="288"/>
      <c r="D116" s="288"/>
      <c r="E116" s="288"/>
      <c r="F116" s="288"/>
      <c r="G116" s="288"/>
      <c r="H116" s="288"/>
      <c r="I116" s="288"/>
      <c r="J116" s="288"/>
      <c r="K116" s="284"/>
    </row>
    <row r="117" spans="2:11" ht="18.75" customHeight="1">
      <c r="B117" s="289"/>
      <c r="C117" s="255"/>
      <c r="D117" s="255"/>
      <c r="E117" s="255"/>
      <c r="F117" s="290"/>
      <c r="G117" s="255"/>
      <c r="H117" s="255"/>
      <c r="I117" s="255"/>
      <c r="J117" s="255"/>
      <c r="K117" s="289"/>
    </row>
    <row r="118" spans="2:11" ht="18.75" customHeight="1">
      <c r="B118" s="265"/>
      <c r="C118" s="265"/>
      <c r="D118" s="265"/>
      <c r="E118" s="265"/>
      <c r="F118" s="265"/>
      <c r="G118" s="265"/>
      <c r="H118" s="265"/>
      <c r="I118" s="265"/>
      <c r="J118" s="265"/>
      <c r="K118" s="265"/>
    </row>
    <row r="119" spans="2:11" ht="7.5" customHeight="1">
      <c r="B119" s="291"/>
      <c r="C119" s="292"/>
      <c r="D119" s="292"/>
      <c r="E119" s="292"/>
      <c r="F119" s="292"/>
      <c r="G119" s="292"/>
      <c r="H119" s="292"/>
      <c r="I119" s="292"/>
      <c r="J119" s="292"/>
      <c r="K119" s="293"/>
    </row>
    <row r="120" spans="2:11" ht="45" customHeight="1">
      <c r="B120" s="294"/>
      <c r="C120" s="373" t="s">
        <v>487</v>
      </c>
      <c r="D120" s="373"/>
      <c r="E120" s="373"/>
      <c r="F120" s="373"/>
      <c r="G120" s="373"/>
      <c r="H120" s="373"/>
      <c r="I120" s="373"/>
      <c r="J120" s="373"/>
      <c r="K120" s="295"/>
    </row>
    <row r="121" spans="2:11" ht="17.25" customHeight="1">
      <c r="B121" s="296"/>
      <c r="C121" s="271" t="s">
        <v>434</v>
      </c>
      <c r="D121" s="271"/>
      <c r="E121" s="271"/>
      <c r="F121" s="271" t="s">
        <v>435</v>
      </c>
      <c r="G121" s="272"/>
      <c r="H121" s="271" t="s">
        <v>114</v>
      </c>
      <c r="I121" s="271" t="s">
        <v>59</v>
      </c>
      <c r="J121" s="271" t="s">
        <v>436</v>
      </c>
      <c r="K121" s="297"/>
    </row>
    <row r="122" spans="2:11" ht="17.25" customHeight="1">
      <c r="B122" s="296"/>
      <c r="C122" s="273" t="s">
        <v>437</v>
      </c>
      <c r="D122" s="273"/>
      <c r="E122" s="273"/>
      <c r="F122" s="274" t="s">
        <v>438</v>
      </c>
      <c r="G122" s="275"/>
      <c r="H122" s="273"/>
      <c r="I122" s="273"/>
      <c r="J122" s="273" t="s">
        <v>439</v>
      </c>
      <c r="K122" s="297"/>
    </row>
    <row r="123" spans="2:11" ht="5.25" customHeight="1">
      <c r="B123" s="298"/>
      <c r="C123" s="276"/>
      <c r="D123" s="276"/>
      <c r="E123" s="276"/>
      <c r="F123" s="276"/>
      <c r="G123" s="259"/>
      <c r="H123" s="276"/>
      <c r="I123" s="276"/>
      <c r="J123" s="276"/>
      <c r="K123" s="299"/>
    </row>
    <row r="124" spans="2:11" ht="15" customHeight="1">
      <c r="B124" s="298"/>
      <c r="C124" s="259" t="s">
        <v>443</v>
      </c>
      <c r="D124" s="276"/>
      <c r="E124" s="276"/>
      <c r="F124" s="278" t="s">
        <v>440</v>
      </c>
      <c r="G124" s="259"/>
      <c r="H124" s="259" t="s">
        <v>479</v>
      </c>
      <c r="I124" s="259" t="s">
        <v>442</v>
      </c>
      <c r="J124" s="259">
        <v>120</v>
      </c>
      <c r="K124" s="300"/>
    </row>
    <row r="125" spans="2:11" ht="15" customHeight="1">
      <c r="B125" s="298"/>
      <c r="C125" s="259" t="s">
        <v>488</v>
      </c>
      <c r="D125" s="259"/>
      <c r="E125" s="259"/>
      <c r="F125" s="278" t="s">
        <v>440</v>
      </c>
      <c r="G125" s="259"/>
      <c r="H125" s="259" t="s">
        <v>489</v>
      </c>
      <c r="I125" s="259" t="s">
        <v>442</v>
      </c>
      <c r="J125" s="259" t="s">
        <v>490</v>
      </c>
      <c r="K125" s="300"/>
    </row>
    <row r="126" spans="2:11" ht="15" customHeight="1">
      <c r="B126" s="298"/>
      <c r="C126" s="259" t="s">
        <v>389</v>
      </c>
      <c r="D126" s="259"/>
      <c r="E126" s="259"/>
      <c r="F126" s="278" t="s">
        <v>440</v>
      </c>
      <c r="G126" s="259"/>
      <c r="H126" s="259" t="s">
        <v>491</v>
      </c>
      <c r="I126" s="259" t="s">
        <v>442</v>
      </c>
      <c r="J126" s="259" t="s">
        <v>490</v>
      </c>
      <c r="K126" s="300"/>
    </row>
    <row r="127" spans="2:11" ht="15" customHeight="1">
      <c r="B127" s="298"/>
      <c r="C127" s="259" t="s">
        <v>451</v>
      </c>
      <c r="D127" s="259"/>
      <c r="E127" s="259"/>
      <c r="F127" s="278" t="s">
        <v>446</v>
      </c>
      <c r="G127" s="259"/>
      <c r="H127" s="259" t="s">
        <v>452</v>
      </c>
      <c r="I127" s="259" t="s">
        <v>442</v>
      </c>
      <c r="J127" s="259">
        <v>15</v>
      </c>
      <c r="K127" s="300"/>
    </row>
    <row r="128" spans="2:11" ht="15" customHeight="1">
      <c r="B128" s="298"/>
      <c r="C128" s="280" t="s">
        <v>453</v>
      </c>
      <c r="D128" s="280"/>
      <c r="E128" s="280"/>
      <c r="F128" s="281" t="s">
        <v>446</v>
      </c>
      <c r="G128" s="280"/>
      <c r="H128" s="280" t="s">
        <v>454</v>
      </c>
      <c r="I128" s="280" t="s">
        <v>442</v>
      </c>
      <c r="J128" s="280">
        <v>15</v>
      </c>
      <c r="K128" s="300"/>
    </row>
    <row r="129" spans="2:11" ht="15" customHeight="1">
      <c r="B129" s="298"/>
      <c r="C129" s="280" t="s">
        <v>455</v>
      </c>
      <c r="D129" s="280"/>
      <c r="E129" s="280"/>
      <c r="F129" s="281" t="s">
        <v>446</v>
      </c>
      <c r="G129" s="280"/>
      <c r="H129" s="280" t="s">
        <v>456</v>
      </c>
      <c r="I129" s="280" t="s">
        <v>442</v>
      </c>
      <c r="J129" s="280">
        <v>20</v>
      </c>
      <c r="K129" s="300"/>
    </row>
    <row r="130" spans="2:11" ht="15" customHeight="1">
      <c r="B130" s="298"/>
      <c r="C130" s="280" t="s">
        <v>457</v>
      </c>
      <c r="D130" s="280"/>
      <c r="E130" s="280"/>
      <c r="F130" s="281" t="s">
        <v>446</v>
      </c>
      <c r="G130" s="280"/>
      <c r="H130" s="280" t="s">
        <v>458</v>
      </c>
      <c r="I130" s="280" t="s">
        <v>442</v>
      </c>
      <c r="J130" s="280">
        <v>20</v>
      </c>
      <c r="K130" s="300"/>
    </row>
    <row r="131" spans="2:11" ht="15" customHeight="1">
      <c r="B131" s="298"/>
      <c r="C131" s="259" t="s">
        <v>445</v>
      </c>
      <c r="D131" s="259"/>
      <c r="E131" s="259"/>
      <c r="F131" s="278" t="s">
        <v>446</v>
      </c>
      <c r="G131" s="259"/>
      <c r="H131" s="259" t="s">
        <v>479</v>
      </c>
      <c r="I131" s="259" t="s">
        <v>442</v>
      </c>
      <c r="J131" s="259">
        <v>50</v>
      </c>
      <c r="K131" s="300"/>
    </row>
    <row r="132" spans="2:11" ht="15" customHeight="1">
      <c r="B132" s="298"/>
      <c r="C132" s="259" t="s">
        <v>459</v>
      </c>
      <c r="D132" s="259"/>
      <c r="E132" s="259"/>
      <c r="F132" s="278" t="s">
        <v>446</v>
      </c>
      <c r="G132" s="259"/>
      <c r="H132" s="259" t="s">
        <v>479</v>
      </c>
      <c r="I132" s="259" t="s">
        <v>442</v>
      </c>
      <c r="J132" s="259">
        <v>50</v>
      </c>
      <c r="K132" s="300"/>
    </row>
    <row r="133" spans="2:11" ht="15" customHeight="1">
      <c r="B133" s="298"/>
      <c r="C133" s="259" t="s">
        <v>465</v>
      </c>
      <c r="D133" s="259"/>
      <c r="E133" s="259"/>
      <c r="F133" s="278" t="s">
        <v>446</v>
      </c>
      <c r="G133" s="259"/>
      <c r="H133" s="259" t="s">
        <v>479</v>
      </c>
      <c r="I133" s="259" t="s">
        <v>442</v>
      </c>
      <c r="J133" s="259">
        <v>50</v>
      </c>
      <c r="K133" s="300"/>
    </row>
    <row r="134" spans="2:11" ht="15" customHeight="1">
      <c r="B134" s="298"/>
      <c r="C134" s="259" t="s">
        <v>467</v>
      </c>
      <c r="D134" s="259"/>
      <c r="E134" s="259"/>
      <c r="F134" s="278" t="s">
        <v>446</v>
      </c>
      <c r="G134" s="259"/>
      <c r="H134" s="259" t="s">
        <v>479</v>
      </c>
      <c r="I134" s="259" t="s">
        <v>442</v>
      </c>
      <c r="J134" s="259">
        <v>50</v>
      </c>
      <c r="K134" s="300"/>
    </row>
    <row r="135" spans="2:11" ht="15" customHeight="1">
      <c r="B135" s="298"/>
      <c r="C135" s="259" t="s">
        <v>119</v>
      </c>
      <c r="D135" s="259"/>
      <c r="E135" s="259"/>
      <c r="F135" s="278" t="s">
        <v>446</v>
      </c>
      <c r="G135" s="259"/>
      <c r="H135" s="259" t="s">
        <v>492</v>
      </c>
      <c r="I135" s="259" t="s">
        <v>442</v>
      </c>
      <c r="J135" s="259">
        <v>255</v>
      </c>
      <c r="K135" s="300"/>
    </row>
    <row r="136" spans="2:11" ht="15" customHeight="1">
      <c r="B136" s="298"/>
      <c r="C136" s="259" t="s">
        <v>469</v>
      </c>
      <c r="D136" s="259"/>
      <c r="E136" s="259"/>
      <c r="F136" s="278" t="s">
        <v>440</v>
      </c>
      <c r="G136" s="259"/>
      <c r="H136" s="259" t="s">
        <v>493</v>
      </c>
      <c r="I136" s="259" t="s">
        <v>471</v>
      </c>
      <c r="J136" s="259"/>
      <c r="K136" s="300"/>
    </row>
    <row r="137" spans="2:11" ht="15" customHeight="1">
      <c r="B137" s="298"/>
      <c r="C137" s="259" t="s">
        <v>472</v>
      </c>
      <c r="D137" s="259"/>
      <c r="E137" s="259"/>
      <c r="F137" s="278" t="s">
        <v>440</v>
      </c>
      <c r="G137" s="259"/>
      <c r="H137" s="259" t="s">
        <v>494</v>
      </c>
      <c r="I137" s="259" t="s">
        <v>474</v>
      </c>
      <c r="J137" s="259"/>
      <c r="K137" s="300"/>
    </row>
    <row r="138" spans="2:11" ht="15" customHeight="1">
      <c r="B138" s="298"/>
      <c r="C138" s="259" t="s">
        <v>475</v>
      </c>
      <c r="D138" s="259"/>
      <c r="E138" s="259"/>
      <c r="F138" s="278" t="s">
        <v>440</v>
      </c>
      <c r="G138" s="259"/>
      <c r="H138" s="259" t="s">
        <v>475</v>
      </c>
      <c r="I138" s="259" t="s">
        <v>474</v>
      </c>
      <c r="J138" s="259"/>
      <c r="K138" s="300"/>
    </row>
    <row r="139" spans="2:11" ht="15" customHeight="1">
      <c r="B139" s="298"/>
      <c r="C139" s="259" t="s">
        <v>40</v>
      </c>
      <c r="D139" s="259"/>
      <c r="E139" s="259"/>
      <c r="F139" s="278" t="s">
        <v>440</v>
      </c>
      <c r="G139" s="259"/>
      <c r="H139" s="259" t="s">
        <v>495</v>
      </c>
      <c r="I139" s="259" t="s">
        <v>474</v>
      </c>
      <c r="J139" s="259"/>
      <c r="K139" s="300"/>
    </row>
    <row r="140" spans="2:11" ht="15" customHeight="1">
      <c r="B140" s="298"/>
      <c r="C140" s="259" t="s">
        <v>496</v>
      </c>
      <c r="D140" s="259"/>
      <c r="E140" s="259"/>
      <c r="F140" s="278" t="s">
        <v>440</v>
      </c>
      <c r="G140" s="259"/>
      <c r="H140" s="259" t="s">
        <v>497</v>
      </c>
      <c r="I140" s="259" t="s">
        <v>474</v>
      </c>
      <c r="J140" s="259"/>
      <c r="K140" s="300"/>
    </row>
    <row r="141" spans="2:11" ht="15" customHeight="1">
      <c r="B141" s="301"/>
      <c r="C141" s="302"/>
      <c r="D141" s="302"/>
      <c r="E141" s="302"/>
      <c r="F141" s="302"/>
      <c r="G141" s="302"/>
      <c r="H141" s="302"/>
      <c r="I141" s="302"/>
      <c r="J141" s="302"/>
      <c r="K141" s="303"/>
    </row>
    <row r="142" spans="2:11" ht="18.75" customHeight="1">
      <c r="B142" s="255"/>
      <c r="C142" s="255"/>
      <c r="D142" s="255"/>
      <c r="E142" s="255"/>
      <c r="F142" s="290"/>
      <c r="G142" s="255"/>
      <c r="H142" s="255"/>
      <c r="I142" s="255"/>
      <c r="J142" s="255"/>
      <c r="K142" s="255"/>
    </row>
    <row r="143" spans="2:11" ht="18.75" customHeight="1">
      <c r="B143" s="265"/>
      <c r="C143" s="265"/>
      <c r="D143" s="265"/>
      <c r="E143" s="265"/>
      <c r="F143" s="265"/>
      <c r="G143" s="265"/>
      <c r="H143" s="265"/>
      <c r="I143" s="265"/>
      <c r="J143" s="265"/>
      <c r="K143" s="265"/>
    </row>
    <row r="144" spans="2:11" ht="7.5" customHeight="1">
      <c r="B144" s="266"/>
      <c r="C144" s="267"/>
      <c r="D144" s="267"/>
      <c r="E144" s="267"/>
      <c r="F144" s="267"/>
      <c r="G144" s="267"/>
      <c r="H144" s="267"/>
      <c r="I144" s="267"/>
      <c r="J144" s="267"/>
      <c r="K144" s="268"/>
    </row>
    <row r="145" spans="2:11" ht="45" customHeight="1">
      <c r="B145" s="269"/>
      <c r="C145" s="374" t="s">
        <v>498</v>
      </c>
      <c r="D145" s="374"/>
      <c r="E145" s="374"/>
      <c r="F145" s="374"/>
      <c r="G145" s="374"/>
      <c r="H145" s="374"/>
      <c r="I145" s="374"/>
      <c r="J145" s="374"/>
      <c r="K145" s="270"/>
    </row>
    <row r="146" spans="2:11" ht="17.25" customHeight="1">
      <c r="B146" s="269"/>
      <c r="C146" s="271" t="s">
        <v>434</v>
      </c>
      <c r="D146" s="271"/>
      <c r="E146" s="271"/>
      <c r="F146" s="271" t="s">
        <v>435</v>
      </c>
      <c r="G146" s="272"/>
      <c r="H146" s="271" t="s">
        <v>114</v>
      </c>
      <c r="I146" s="271" t="s">
        <v>59</v>
      </c>
      <c r="J146" s="271" t="s">
        <v>436</v>
      </c>
      <c r="K146" s="270"/>
    </row>
    <row r="147" spans="2:11" ht="17.25" customHeight="1">
      <c r="B147" s="269"/>
      <c r="C147" s="273" t="s">
        <v>437</v>
      </c>
      <c r="D147" s="273"/>
      <c r="E147" s="273"/>
      <c r="F147" s="274" t="s">
        <v>438</v>
      </c>
      <c r="G147" s="275"/>
      <c r="H147" s="273"/>
      <c r="I147" s="273"/>
      <c r="J147" s="273" t="s">
        <v>439</v>
      </c>
      <c r="K147" s="270"/>
    </row>
    <row r="148" spans="2:11" ht="5.25" customHeight="1">
      <c r="B148" s="279"/>
      <c r="C148" s="276"/>
      <c r="D148" s="276"/>
      <c r="E148" s="276"/>
      <c r="F148" s="276"/>
      <c r="G148" s="277"/>
      <c r="H148" s="276"/>
      <c r="I148" s="276"/>
      <c r="J148" s="276"/>
      <c r="K148" s="300"/>
    </row>
    <row r="149" spans="2:11" ht="15" customHeight="1">
      <c r="B149" s="279"/>
      <c r="C149" s="304" t="s">
        <v>443</v>
      </c>
      <c r="D149" s="259"/>
      <c r="E149" s="259"/>
      <c r="F149" s="305" t="s">
        <v>440</v>
      </c>
      <c r="G149" s="259"/>
      <c r="H149" s="304" t="s">
        <v>479</v>
      </c>
      <c r="I149" s="304" t="s">
        <v>442</v>
      </c>
      <c r="J149" s="304">
        <v>120</v>
      </c>
      <c r="K149" s="300"/>
    </row>
    <row r="150" spans="2:11" ht="15" customHeight="1">
      <c r="B150" s="279"/>
      <c r="C150" s="304" t="s">
        <v>488</v>
      </c>
      <c r="D150" s="259"/>
      <c r="E150" s="259"/>
      <c r="F150" s="305" t="s">
        <v>440</v>
      </c>
      <c r="G150" s="259"/>
      <c r="H150" s="304" t="s">
        <v>499</v>
      </c>
      <c r="I150" s="304" t="s">
        <v>442</v>
      </c>
      <c r="J150" s="304" t="s">
        <v>490</v>
      </c>
      <c r="K150" s="300"/>
    </row>
    <row r="151" spans="2:11" ht="15" customHeight="1">
      <c r="B151" s="279"/>
      <c r="C151" s="304" t="s">
        <v>389</v>
      </c>
      <c r="D151" s="259"/>
      <c r="E151" s="259"/>
      <c r="F151" s="305" t="s">
        <v>440</v>
      </c>
      <c r="G151" s="259"/>
      <c r="H151" s="304" t="s">
        <v>500</v>
      </c>
      <c r="I151" s="304" t="s">
        <v>442</v>
      </c>
      <c r="J151" s="304" t="s">
        <v>490</v>
      </c>
      <c r="K151" s="300"/>
    </row>
    <row r="152" spans="2:11" ht="15" customHeight="1">
      <c r="B152" s="279"/>
      <c r="C152" s="304" t="s">
        <v>445</v>
      </c>
      <c r="D152" s="259"/>
      <c r="E152" s="259"/>
      <c r="F152" s="305" t="s">
        <v>446</v>
      </c>
      <c r="G152" s="259"/>
      <c r="H152" s="304" t="s">
        <v>479</v>
      </c>
      <c r="I152" s="304" t="s">
        <v>442</v>
      </c>
      <c r="J152" s="304">
        <v>50</v>
      </c>
      <c r="K152" s="300"/>
    </row>
    <row r="153" spans="2:11" ht="15" customHeight="1">
      <c r="B153" s="279"/>
      <c r="C153" s="304" t="s">
        <v>448</v>
      </c>
      <c r="D153" s="259"/>
      <c r="E153" s="259"/>
      <c r="F153" s="305" t="s">
        <v>440</v>
      </c>
      <c r="G153" s="259"/>
      <c r="H153" s="304" t="s">
        <v>479</v>
      </c>
      <c r="I153" s="304" t="s">
        <v>450</v>
      </c>
      <c r="J153" s="304"/>
      <c r="K153" s="300"/>
    </row>
    <row r="154" spans="2:11" ht="15" customHeight="1">
      <c r="B154" s="279"/>
      <c r="C154" s="304" t="s">
        <v>459</v>
      </c>
      <c r="D154" s="259"/>
      <c r="E154" s="259"/>
      <c r="F154" s="305" t="s">
        <v>446</v>
      </c>
      <c r="G154" s="259"/>
      <c r="H154" s="304" t="s">
        <v>479</v>
      </c>
      <c r="I154" s="304" t="s">
        <v>442</v>
      </c>
      <c r="J154" s="304">
        <v>50</v>
      </c>
      <c r="K154" s="300"/>
    </row>
    <row r="155" spans="2:11" ht="15" customHeight="1">
      <c r="B155" s="279"/>
      <c r="C155" s="304" t="s">
        <v>467</v>
      </c>
      <c r="D155" s="259"/>
      <c r="E155" s="259"/>
      <c r="F155" s="305" t="s">
        <v>446</v>
      </c>
      <c r="G155" s="259"/>
      <c r="H155" s="304" t="s">
        <v>479</v>
      </c>
      <c r="I155" s="304" t="s">
        <v>442</v>
      </c>
      <c r="J155" s="304">
        <v>50</v>
      </c>
      <c r="K155" s="300"/>
    </row>
    <row r="156" spans="2:11" ht="15" customHeight="1">
      <c r="B156" s="279"/>
      <c r="C156" s="304" t="s">
        <v>465</v>
      </c>
      <c r="D156" s="259"/>
      <c r="E156" s="259"/>
      <c r="F156" s="305" t="s">
        <v>446</v>
      </c>
      <c r="G156" s="259"/>
      <c r="H156" s="304" t="s">
        <v>479</v>
      </c>
      <c r="I156" s="304" t="s">
        <v>442</v>
      </c>
      <c r="J156" s="304">
        <v>50</v>
      </c>
      <c r="K156" s="300"/>
    </row>
    <row r="157" spans="2:11" ht="15" customHeight="1">
      <c r="B157" s="279"/>
      <c r="C157" s="304" t="s">
        <v>98</v>
      </c>
      <c r="D157" s="259"/>
      <c r="E157" s="259"/>
      <c r="F157" s="305" t="s">
        <v>440</v>
      </c>
      <c r="G157" s="259"/>
      <c r="H157" s="304" t="s">
        <v>501</v>
      </c>
      <c r="I157" s="304" t="s">
        <v>442</v>
      </c>
      <c r="J157" s="304" t="s">
        <v>502</v>
      </c>
      <c r="K157" s="300"/>
    </row>
    <row r="158" spans="2:11" ht="15" customHeight="1">
      <c r="B158" s="279"/>
      <c r="C158" s="304" t="s">
        <v>503</v>
      </c>
      <c r="D158" s="259"/>
      <c r="E158" s="259"/>
      <c r="F158" s="305" t="s">
        <v>440</v>
      </c>
      <c r="G158" s="259"/>
      <c r="H158" s="304" t="s">
        <v>504</v>
      </c>
      <c r="I158" s="304" t="s">
        <v>474</v>
      </c>
      <c r="J158" s="304"/>
      <c r="K158" s="300"/>
    </row>
    <row r="159" spans="2:11" ht="15" customHeight="1">
      <c r="B159" s="306"/>
      <c r="C159" s="288"/>
      <c r="D159" s="288"/>
      <c r="E159" s="288"/>
      <c r="F159" s="288"/>
      <c r="G159" s="288"/>
      <c r="H159" s="288"/>
      <c r="I159" s="288"/>
      <c r="J159" s="288"/>
      <c r="K159" s="307"/>
    </row>
    <row r="160" spans="2:11" ht="18.75" customHeight="1">
      <c r="B160" s="255"/>
      <c r="C160" s="259"/>
      <c r="D160" s="259"/>
      <c r="E160" s="259"/>
      <c r="F160" s="278"/>
      <c r="G160" s="259"/>
      <c r="H160" s="259"/>
      <c r="I160" s="259"/>
      <c r="J160" s="259"/>
      <c r="K160" s="255"/>
    </row>
    <row r="161" spans="2:11" ht="18.75" customHeight="1">
      <c r="B161" s="265"/>
      <c r="C161" s="265"/>
      <c r="D161" s="265"/>
      <c r="E161" s="265"/>
      <c r="F161" s="265"/>
      <c r="G161" s="265"/>
      <c r="H161" s="265"/>
      <c r="I161" s="265"/>
      <c r="J161" s="265"/>
      <c r="K161" s="265"/>
    </row>
    <row r="162" spans="2:11" ht="7.5" customHeight="1">
      <c r="B162" s="247"/>
      <c r="C162" s="248"/>
      <c r="D162" s="248"/>
      <c r="E162" s="248"/>
      <c r="F162" s="248"/>
      <c r="G162" s="248"/>
      <c r="H162" s="248"/>
      <c r="I162" s="248"/>
      <c r="J162" s="248"/>
      <c r="K162" s="249"/>
    </row>
    <row r="163" spans="2:11" ht="45" customHeight="1">
      <c r="B163" s="250"/>
      <c r="C163" s="373" t="s">
        <v>505</v>
      </c>
      <c r="D163" s="373"/>
      <c r="E163" s="373"/>
      <c r="F163" s="373"/>
      <c r="G163" s="373"/>
      <c r="H163" s="373"/>
      <c r="I163" s="373"/>
      <c r="J163" s="373"/>
      <c r="K163" s="251"/>
    </row>
    <row r="164" spans="2:11" ht="17.25" customHeight="1">
      <c r="B164" s="250"/>
      <c r="C164" s="271" t="s">
        <v>434</v>
      </c>
      <c r="D164" s="271"/>
      <c r="E164" s="271"/>
      <c r="F164" s="271" t="s">
        <v>435</v>
      </c>
      <c r="G164" s="308"/>
      <c r="H164" s="309" t="s">
        <v>114</v>
      </c>
      <c r="I164" s="309" t="s">
        <v>59</v>
      </c>
      <c r="J164" s="271" t="s">
        <v>436</v>
      </c>
      <c r="K164" s="251"/>
    </row>
    <row r="165" spans="2:11" ht="17.25" customHeight="1">
      <c r="B165" s="252"/>
      <c r="C165" s="273" t="s">
        <v>437</v>
      </c>
      <c r="D165" s="273"/>
      <c r="E165" s="273"/>
      <c r="F165" s="274" t="s">
        <v>438</v>
      </c>
      <c r="G165" s="310"/>
      <c r="H165" s="311"/>
      <c r="I165" s="311"/>
      <c r="J165" s="273" t="s">
        <v>439</v>
      </c>
      <c r="K165" s="253"/>
    </row>
    <row r="166" spans="2:11" ht="5.25" customHeight="1">
      <c r="B166" s="279"/>
      <c r="C166" s="276"/>
      <c r="D166" s="276"/>
      <c r="E166" s="276"/>
      <c r="F166" s="276"/>
      <c r="G166" s="277"/>
      <c r="H166" s="276"/>
      <c r="I166" s="276"/>
      <c r="J166" s="276"/>
      <c r="K166" s="300"/>
    </row>
    <row r="167" spans="2:11" ht="15" customHeight="1">
      <c r="B167" s="279"/>
      <c r="C167" s="259" t="s">
        <v>443</v>
      </c>
      <c r="D167" s="259"/>
      <c r="E167" s="259"/>
      <c r="F167" s="278" t="s">
        <v>440</v>
      </c>
      <c r="G167" s="259"/>
      <c r="H167" s="259" t="s">
        <v>479</v>
      </c>
      <c r="I167" s="259" t="s">
        <v>442</v>
      </c>
      <c r="J167" s="259">
        <v>120</v>
      </c>
      <c r="K167" s="300"/>
    </row>
    <row r="168" spans="2:11" ht="15" customHeight="1">
      <c r="B168" s="279"/>
      <c r="C168" s="259" t="s">
        <v>488</v>
      </c>
      <c r="D168" s="259"/>
      <c r="E168" s="259"/>
      <c r="F168" s="278" t="s">
        <v>440</v>
      </c>
      <c r="G168" s="259"/>
      <c r="H168" s="259" t="s">
        <v>489</v>
      </c>
      <c r="I168" s="259" t="s">
        <v>442</v>
      </c>
      <c r="J168" s="259" t="s">
        <v>490</v>
      </c>
      <c r="K168" s="300"/>
    </row>
    <row r="169" spans="2:11" ht="15" customHeight="1">
      <c r="B169" s="279"/>
      <c r="C169" s="259" t="s">
        <v>389</v>
      </c>
      <c r="D169" s="259"/>
      <c r="E169" s="259"/>
      <c r="F169" s="278" t="s">
        <v>440</v>
      </c>
      <c r="G169" s="259"/>
      <c r="H169" s="259" t="s">
        <v>506</v>
      </c>
      <c r="I169" s="259" t="s">
        <v>442</v>
      </c>
      <c r="J169" s="259" t="s">
        <v>490</v>
      </c>
      <c r="K169" s="300"/>
    </row>
    <row r="170" spans="2:11" ht="15" customHeight="1">
      <c r="B170" s="279"/>
      <c r="C170" s="259" t="s">
        <v>445</v>
      </c>
      <c r="D170" s="259"/>
      <c r="E170" s="259"/>
      <c r="F170" s="278" t="s">
        <v>446</v>
      </c>
      <c r="G170" s="259"/>
      <c r="H170" s="259" t="s">
        <v>506</v>
      </c>
      <c r="I170" s="259" t="s">
        <v>442</v>
      </c>
      <c r="J170" s="259">
        <v>50</v>
      </c>
      <c r="K170" s="300"/>
    </row>
    <row r="171" spans="2:11" ht="15" customHeight="1">
      <c r="B171" s="279"/>
      <c r="C171" s="259" t="s">
        <v>448</v>
      </c>
      <c r="D171" s="259"/>
      <c r="E171" s="259"/>
      <c r="F171" s="278" t="s">
        <v>440</v>
      </c>
      <c r="G171" s="259"/>
      <c r="H171" s="259" t="s">
        <v>506</v>
      </c>
      <c r="I171" s="259" t="s">
        <v>450</v>
      </c>
      <c r="J171" s="259"/>
      <c r="K171" s="300"/>
    </row>
    <row r="172" spans="2:11" ht="15" customHeight="1">
      <c r="B172" s="279"/>
      <c r="C172" s="259" t="s">
        <v>459</v>
      </c>
      <c r="D172" s="259"/>
      <c r="E172" s="259"/>
      <c r="F172" s="278" t="s">
        <v>446</v>
      </c>
      <c r="G172" s="259"/>
      <c r="H172" s="259" t="s">
        <v>506</v>
      </c>
      <c r="I172" s="259" t="s">
        <v>442</v>
      </c>
      <c r="J172" s="259">
        <v>50</v>
      </c>
      <c r="K172" s="300"/>
    </row>
    <row r="173" spans="2:11" ht="15" customHeight="1">
      <c r="B173" s="279"/>
      <c r="C173" s="259" t="s">
        <v>467</v>
      </c>
      <c r="D173" s="259"/>
      <c r="E173" s="259"/>
      <c r="F173" s="278" t="s">
        <v>446</v>
      </c>
      <c r="G173" s="259"/>
      <c r="H173" s="259" t="s">
        <v>506</v>
      </c>
      <c r="I173" s="259" t="s">
        <v>442</v>
      </c>
      <c r="J173" s="259">
        <v>50</v>
      </c>
      <c r="K173" s="300"/>
    </row>
    <row r="174" spans="2:11" ht="15" customHeight="1">
      <c r="B174" s="279"/>
      <c r="C174" s="259" t="s">
        <v>465</v>
      </c>
      <c r="D174" s="259"/>
      <c r="E174" s="259"/>
      <c r="F174" s="278" t="s">
        <v>446</v>
      </c>
      <c r="G174" s="259"/>
      <c r="H174" s="259" t="s">
        <v>506</v>
      </c>
      <c r="I174" s="259" t="s">
        <v>442</v>
      </c>
      <c r="J174" s="259">
        <v>50</v>
      </c>
      <c r="K174" s="300"/>
    </row>
    <row r="175" spans="2:11" ht="15" customHeight="1">
      <c r="B175" s="279"/>
      <c r="C175" s="259" t="s">
        <v>113</v>
      </c>
      <c r="D175" s="259"/>
      <c r="E175" s="259"/>
      <c r="F175" s="278" t="s">
        <v>440</v>
      </c>
      <c r="G175" s="259"/>
      <c r="H175" s="259" t="s">
        <v>507</v>
      </c>
      <c r="I175" s="259" t="s">
        <v>508</v>
      </c>
      <c r="J175" s="259"/>
      <c r="K175" s="300"/>
    </row>
    <row r="176" spans="2:11" ht="15" customHeight="1">
      <c r="B176" s="279"/>
      <c r="C176" s="259" t="s">
        <v>59</v>
      </c>
      <c r="D176" s="259"/>
      <c r="E176" s="259"/>
      <c r="F176" s="278" t="s">
        <v>440</v>
      </c>
      <c r="G176" s="259"/>
      <c r="H176" s="259" t="s">
        <v>509</v>
      </c>
      <c r="I176" s="259" t="s">
        <v>510</v>
      </c>
      <c r="J176" s="259">
        <v>1</v>
      </c>
      <c r="K176" s="300"/>
    </row>
    <row r="177" spans="2:11" ht="15" customHeight="1">
      <c r="B177" s="279"/>
      <c r="C177" s="259" t="s">
        <v>55</v>
      </c>
      <c r="D177" s="259"/>
      <c r="E177" s="259"/>
      <c r="F177" s="278" t="s">
        <v>440</v>
      </c>
      <c r="G177" s="259"/>
      <c r="H177" s="259" t="s">
        <v>511</v>
      </c>
      <c r="I177" s="259" t="s">
        <v>442</v>
      </c>
      <c r="J177" s="259">
        <v>20</v>
      </c>
      <c r="K177" s="300"/>
    </row>
    <row r="178" spans="2:11" ht="15" customHeight="1">
      <c r="B178" s="279"/>
      <c r="C178" s="259" t="s">
        <v>114</v>
      </c>
      <c r="D178" s="259"/>
      <c r="E178" s="259"/>
      <c r="F178" s="278" t="s">
        <v>440</v>
      </c>
      <c r="G178" s="259"/>
      <c r="H178" s="259" t="s">
        <v>512</v>
      </c>
      <c r="I178" s="259" t="s">
        <v>442</v>
      </c>
      <c r="J178" s="259">
        <v>255</v>
      </c>
      <c r="K178" s="300"/>
    </row>
    <row r="179" spans="2:11" ht="15" customHeight="1">
      <c r="B179" s="279"/>
      <c r="C179" s="259" t="s">
        <v>115</v>
      </c>
      <c r="D179" s="259"/>
      <c r="E179" s="259"/>
      <c r="F179" s="278" t="s">
        <v>440</v>
      </c>
      <c r="G179" s="259"/>
      <c r="H179" s="259" t="s">
        <v>405</v>
      </c>
      <c r="I179" s="259" t="s">
        <v>442</v>
      </c>
      <c r="J179" s="259">
        <v>10</v>
      </c>
      <c r="K179" s="300"/>
    </row>
    <row r="180" spans="2:11" ht="15" customHeight="1">
      <c r="B180" s="279"/>
      <c r="C180" s="259" t="s">
        <v>116</v>
      </c>
      <c r="D180" s="259"/>
      <c r="E180" s="259"/>
      <c r="F180" s="278" t="s">
        <v>440</v>
      </c>
      <c r="G180" s="259"/>
      <c r="H180" s="259" t="s">
        <v>513</v>
      </c>
      <c r="I180" s="259" t="s">
        <v>474</v>
      </c>
      <c r="J180" s="259"/>
      <c r="K180" s="300"/>
    </row>
    <row r="181" spans="2:11" ht="15" customHeight="1">
      <c r="B181" s="279"/>
      <c r="C181" s="259" t="s">
        <v>514</v>
      </c>
      <c r="D181" s="259"/>
      <c r="E181" s="259"/>
      <c r="F181" s="278" t="s">
        <v>440</v>
      </c>
      <c r="G181" s="259"/>
      <c r="H181" s="259" t="s">
        <v>515</v>
      </c>
      <c r="I181" s="259" t="s">
        <v>474</v>
      </c>
      <c r="J181" s="259"/>
      <c r="K181" s="300"/>
    </row>
    <row r="182" spans="2:11" ht="15" customHeight="1">
      <c r="B182" s="279"/>
      <c r="C182" s="259" t="s">
        <v>503</v>
      </c>
      <c r="D182" s="259"/>
      <c r="E182" s="259"/>
      <c r="F182" s="278" t="s">
        <v>440</v>
      </c>
      <c r="G182" s="259"/>
      <c r="H182" s="259" t="s">
        <v>516</v>
      </c>
      <c r="I182" s="259" t="s">
        <v>474</v>
      </c>
      <c r="J182" s="259"/>
      <c r="K182" s="300"/>
    </row>
    <row r="183" spans="2:11" ht="15" customHeight="1">
      <c r="B183" s="279"/>
      <c r="C183" s="259" t="s">
        <v>118</v>
      </c>
      <c r="D183" s="259"/>
      <c r="E183" s="259"/>
      <c r="F183" s="278" t="s">
        <v>446</v>
      </c>
      <c r="G183" s="259"/>
      <c r="H183" s="259" t="s">
        <v>517</v>
      </c>
      <c r="I183" s="259" t="s">
        <v>442</v>
      </c>
      <c r="J183" s="259">
        <v>50</v>
      </c>
      <c r="K183" s="300"/>
    </row>
    <row r="184" spans="2:11" ht="15" customHeight="1">
      <c r="B184" s="279"/>
      <c r="C184" s="259" t="s">
        <v>518</v>
      </c>
      <c r="D184" s="259"/>
      <c r="E184" s="259"/>
      <c r="F184" s="278" t="s">
        <v>446</v>
      </c>
      <c r="G184" s="259"/>
      <c r="H184" s="259" t="s">
        <v>519</v>
      </c>
      <c r="I184" s="259" t="s">
        <v>520</v>
      </c>
      <c r="J184" s="259"/>
      <c r="K184" s="300"/>
    </row>
    <row r="185" spans="2:11" ht="15" customHeight="1">
      <c r="B185" s="279"/>
      <c r="C185" s="259" t="s">
        <v>521</v>
      </c>
      <c r="D185" s="259"/>
      <c r="E185" s="259"/>
      <c r="F185" s="278" t="s">
        <v>446</v>
      </c>
      <c r="G185" s="259"/>
      <c r="H185" s="259" t="s">
        <v>522</v>
      </c>
      <c r="I185" s="259" t="s">
        <v>520</v>
      </c>
      <c r="J185" s="259"/>
      <c r="K185" s="300"/>
    </row>
    <row r="186" spans="2:11" ht="15" customHeight="1">
      <c r="B186" s="279"/>
      <c r="C186" s="259" t="s">
        <v>523</v>
      </c>
      <c r="D186" s="259"/>
      <c r="E186" s="259"/>
      <c r="F186" s="278" t="s">
        <v>446</v>
      </c>
      <c r="G186" s="259"/>
      <c r="H186" s="259" t="s">
        <v>524</v>
      </c>
      <c r="I186" s="259" t="s">
        <v>520</v>
      </c>
      <c r="J186" s="259"/>
      <c r="K186" s="300"/>
    </row>
    <row r="187" spans="2:11" ht="15" customHeight="1">
      <c r="B187" s="279"/>
      <c r="C187" s="312" t="s">
        <v>525</v>
      </c>
      <c r="D187" s="259"/>
      <c r="E187" s="259"/>
      <c r="F187" s="278" t="s">
        <v>446</v>
      </c>
      <c r="G187" s="259"/>
      <c r="H187" s="259" t="s">
        <v>526</v>
      </c>
      <c r="I187" s="259" t="s">
        <v>527</v>
      </c>
      <c r="J187" s="313" t="s">
        <v>528</v>
      </c>
      <c r="K187" s="300"/>
    </row>
    <row r="188" spans="2:11" ht="15" customHeight="1">
      <c r="B188" s="279"/>
      <c r="C188" s="264" t="s">
        <v>44</v>
      </c>
      <c r="D188" s="259"/>
      <c r="E188" s="259"/>
      <c r="F188" s="278" t="s">
        <v>440</v>
      </c>
      <c r="G188" s="259"/>
      <c r="H188" s="255" t="s">
        <v>529</v>
      </c>
      <c r="I188" s="259" t="s">
        <v>530</v>
      </c>
      <c r="J188" s="259"/>
      <c r="K188" s="300"/>
    </row>
    <row r="189" spans="2:11" ht="15" customHeight="1">
      <c r="B189" s="279"/>
      <c r="C189" s="264" t="s">
        <v>531</v>
      </c>
      <c r="D189" s="259"/>
      <c r="E189" s="259"/>
      <c r="F189" s="278" t="s">
        <v>440</v>
      </c>
      <c r="G189" s="259"/>
      <c r="H189" s="259" t="s">
        <v>532</v>
      </c>
      <c r="I189" s="259" t="s">
        <v>474</v>
      </c>
      <c r="J189" s="259"/>
      <c r="K189" s="300"/>
    </row>
    <row r="190" spans="2:11" ht="15" customHeight="1">
      <c r="B190" s="279"/>
      <c r="C190" s="264" t="s">
        <v>533</v>
      </c>
      <c r="D190" s="259"/>
      <c r="E190" s="259"/>
      <c r="F190" s="278" t="s">
        <v>440</v>
      </c>
      <c r="G190" s="259"/>
      <c r="H190" s="259" t="s">
        <v>534</v>
      </c>
      <c r="I190" s="259" t="s">
        <v>474</v>
      </c>
      <c r="J190" s="259"/>
      <c r="K190" s="300"/>
    </row>
    <row r="191" spans="2:11" ht="15" customHeight="1">
      <c r="B191" s="279"/>
      <c r="C191" s="264" t="s">
        <v>535</v>
      </c>
      <c r="D191" s="259"/>
      <c r="E191" s="259"/>
      <c r="F191" s="278" t="s">
        <v>446</v>
      </c>
      <c r="G191" s="259"/>
      <c r="H191" s="259" t="s">
        <v>536</v>
      </c>
      <c r="I191" s="259" t="s">
        <v>474</v>
      </c>
      <c r="J191" s="259"/>
      <c r="K191" s="300"/>
    </row>
    <row r="192" spans="2:11" ht="15" customHeight="1">
      <c r="B192" s="306"/>
      <c r="C192" s="314"/>
      <c r="D192" s="288"/>
      <c r="E192" s="288"/>
      <c r="F192" s="288"/>
      <c r="G192" s="288"/>
      <c r="H192" s="288"/>
      <c r="I192" s="288"/>
      <c r="J192" s="288"/>
      <c r="K192" s="307"/>
    </row>
    <row r="193" spans="2:11" ht="18.75" customHeight="1">
      <c r="B193" s="255"/>
      <c r="C193" s="259"/>
      <c r="D193" s="259"/>
      <c r="E193" s="259"/>
      <c r="F193" s="278"/>
      <c r="G193" s="259"/>
      <c r="H193" s="259"/>
      <c r="I193" s="259"/>
      <c r="J193" s="259"/>
      <c r="K193" s="255"/>
    </row>
    <row r="194" spans="2:11" ht="18.75" customHeight="1">
      <c r="B194" s="255"/>
      <c r="C194" s="259"/>
      <c r="D194" s="259"/>
      <c r="E194" s="259"/>
      <c r="F194" s="278"/>
      <c r="G194" s="259"/>
      <c r="H194" s="259"/>
      <c r="I194" s="259"/>
      <c r="J194" s="259"/>
      <c r="K194" s="255"/>
    </row>
    <row r="195" spans="2:11" ht="18.75" customHeight="1">
      <c r="B195" s="265"/>
      <c r="C195" s="265"/>
      <c r="D195" s="265"/>
      <c r="E195" s="265"/>
      <c r="F195" s="265"/>
      <c r="G195" s="265"/>
      <c r="H195" s="265"/>
      <c r="I195" s="265"/>
      <c r="J195" s="265"/>
      <c r="K195" s="265"/>
    </row>
    <row r="196" spans="2:11">
      <c r="B196" s="247"/>
      <c r="C196" s="248"/>
      <c r="D196" s="248"/>
      <c r="E196" s="248"/>
      <c r="F196" s="248"/>
      <c r="G196" s="248"/>
      <c r="H196" s="248"/>
      <c r="I196" s="248"/>
      <c r="J196" s="248"/>
      <c r="K196" s="249"/>
    </row>
    <row r="197" spans="2:11" ht="21">
      <c r="B197" s="250"/>
      <c r="C197" s="373" t="s">
        <v>537</v>
      </c>
      <c r="D197" s="373"/>
      <c r="E197" s="373"/>
      <c r="F197" s="373"/>
      <c r="G197" s="373"/>
      <c r="H197" s="373"/>
      <c r="I197" s="373"/>
      <c r="J197" s="373"/>
      <c r="K197" s="251"/>
    </row>
    <row r="198" spans="2:11" ht="25.5" customHeight="1">
      <c r="B198" s="250"/>
      <c r="C198" s="315" t="s">
        <v>538</v>
      </c>
      <c r="D198" s="315"/>
      <c r="E198" s="315"/>
      <c r="F198" s="315" t="s">
        <v>539</v>
      </c>
      <c r="G198" s="316"/>
      <c r="H198" s="372" t="s">
        <v>540</v>
      </c>
      <c r="I198" s="372"/>
      <c r="J198" s="372"/>
      <c r="K198" s="251"/>
    </row>
    <row r="199" spans="2:11" ht="5.25" customHeight="1">
      <c r="B199" s="279"/>
      <c r="C199" s="276"/>
      <c r="D199" s="276"/>
      <c r="E199" s="276"/>
      <c r="F199" s="276"/>
      <c r="G199" s="259"/>
      <c r="H199" s="276"/>
      <c r="I199" s="276"/>
      <c r="J199" s="276"/>
      <c r="K199" s="300"/>
    </row>
    <row r="200" spans="2:11" ht="15" customHeight="1">
      <c r="B200" s="279"/>
      <c r="C200" s="259" t="s">
        <v>530</v>
      </c>
      <c r="D200" s="259"/>
      <c r="E200" s="259"/>
      <c r="F200" s="278" t="s">
        <v>45</v>
      </c>
      <c r="G200" s="259"/>
      <c r="H200" s="370" t="s">
        <v>541</v>
      </c>
      <c r="I200" s="370"/>
      <c r="J200" s="370"/>
      <c r="K200" s="300"/>
    </row>
    <row r="201" spans="2:11" ht="15" customHeight="1">
      <c r="B201" s="279"/>
      <c r="C201" s="285"/>
      <c r="D201" s="259"/>
      <c r="E201" s="259"/>
      <c r="F201" s="278" t="s">
        <v>46</v>
      </c>
      <c r="G201" s="259"/>
      <c r="H201" s="370" t="s">
        <v>542</v>
      </c>
      <c r="I201" s="370"/>
      <c r="J201" s="370"/>
      <c r="K201" s="300"/>
    </row>
    <row r="202" spans="2:11" ht="15" customHeight="1">
      <c r="B202" s="279"/>
      <c r="C202" s="285"/>
      <c r="D202" s="259"/>
      <c r="E202" s="259"/>
      <c r="F202" s="278" t="s">
        <v>49</v>
      </c>
      <c r="G202" s="259"/>
      <c r="H202" s="370" t="s">
        <v>543</v>
      </c>
      <c r="I202" s="370"/>
      <c r="J202" s="370"/>
      <c r="K202" s="300"/>
    </row>
    <row r="203" spans="2:11" ht="15" customHeight="1">
      <c r="B203" s="279"/>
      <c r="C203" s="259"/>
      <c r="D203" s="259"/>
      <c r="E203" s="259"/>
      <c r="F203" s="278" t="s">
        <v>47</v>
      </c>
      <c r="G203" s="259"/>
      <c r="H203" s="370" t="s">
        <v>544</v>
      </c>
      <c r="I203" s="370"/>
      <c r="J203" s="370"/>
      <c r="K203" s="300"/>
    </row>
    <row r="204" spans="2:11" ht="15" customHeight="1">
      <c r="B204" s="279"/>
      <c r="C204" s="259"/>
      <c r="D204" s="259"/>
      <c r="E204" s="259"/>
      <c r="F204" s="278" t="s">
        <v>48</v>
      </c>
      <c r="G204" s="259"/>
      <c r="H204" s="370" t="s">
        <v>545</v>
      </c>
      <c r="I204" s="370"/>
      <c r="J204" s="370"/>
      <c r="K204" s="300"/>
    </row>
    <row r="205" spans="2:11" ht="15" customHeight="1">
      <c r="B205" s="279"/>
      <c r="C205" s="259"/>
      <c r="D205" s="259"/>
      <c r="E205" s="259"/>
      <c r="F205" s="278"/>
      <c r="G205" s="259"/>
      <c r="H205" s="259"/>
      <c r="I205" s="259"/>
      <c r="J205" s="259"/>
      <c r="K205" s="300"/>
    </row>
    <row r="206" spans="2:11" ht="15" customHeight="1">
      <c r="B206" s="279"/>
      <c r="C206" s="259" t="s">
        <v>486</v>
      </c>
      <c r="D206" s="259"/>
      <c r="E206" s="259"/>
      <c r="F206" s="278" t="s">
        <v>81</v>
      </c>
      <c r="G206" s="259"/>
      <c r="H206" s="370" t="s">
        <v>80</v>
      </c>
      <c r="I206" s="370"/>
      <c r="J206" s="370"/>
      <c r="K206" s="300"/>
    </row>
    <row r="207" spans="2:11" ht="15" customHeight="1">
      <c r="B207" s="279"/>
      <c r="C207" s="285"/>
      <c r="D207" s="259"/>
      <c r="E207" s="259"/>
      <c r="F207" s="278" t="s">
        <v>385</v>
      </c>
      <c r="G207" s="259"/>
      <c r="H207" s="370" t="s">
        <v>386</v>
      </c>
      <c r="I207" s="370"/>
      <c r="J207" s="370"/>
      <c r="K207" s="300"/>
    </row>
    <row r="208" spans="2:11" ht="15" customHeight="1">
      <c r="B208" s="279"/>
      <c r="C208" s="259"/>
      <c r="D208" s="259"/>
      <c r="E208" s="259"/>
      <c r="F208" s="278" t="s">
        <v>383</v>
      </c>
      <c r="G208" s="259"/>
      <c r="H208" s="370" t="s">
        <v>546</v>
      </c>
      <c r="I208" s="370"/>
      <c r="J208" s="370"/>
      <c r="K208" s="300"/>
    </row>
    <row r="209" spans="2:11" ht="15" customHeight="1">
      <c r="B209" s="317"/>
      <c r="C209" s="285"/>
      <c r="D209" s="285"/>
      <c r="E209" s="285"/>
      <c r="F209" s="278" t="s">
        <v>87</v>
      </c>
      <c r="G209" s="264"/>
      <c r="H209" s="371" t="s">
        <v>86</v>
      </c>
      <c r="I209" s="371"/>
      <c r="J209" s="371"/>
      <c r="K209" s="318"/>
    </row>
    <row r="210" spans="2:11" ht="15" customHeight="1">
      <c r="B210" s="317"/>
      <c r="C210" s="285"/>
      <c r="D210" s="285"/>
      <c r="E210" s="285"/>
      <c r="F210" s="278" t="s">
        <v>387</v>
      </c>
      <c r="G210" s="264"/>
      <c r="H210" s="371" t="s">
        <v>547</v>
      </c>
      <c r="I210" s="371"/>
      <c r="J210" s="371"/>
      <c r="K210" s="318"/>
    </row>
    <row r="211" spans="2:11" ht="15" customHeight="1">
      <c r="B211" s="317"/>
      <c r="C211" s="285"/>
      <c r="D211" s="285"/>
      <c r="E211" s="285"/>
      <c r="F211" s="319"/>
      <c r="G211" s="264"/>
      <c r="H211" s="320"/>
      <c r="I211" s="320"/>
      <c r="J211" s="320"/>
      <c r="K211" s="318"/>
    </row>
    <row r="212" spans="2:11" ht="15" customHeight="1">
      <c r="B212" s="317"/>
      <c r="C212" s="259" t="s">
        <v>510</v>
      </c>
      <c r="D212" s="285"/>
      <c r="E212" s="285"/>
      <c r="F212" s="278">
        <v>1</v>
      </c>
      <c r="G212" s="264"/>
      <c r="H212" s="371" t="s">
        <v>548</v>
      </c>
      <c r="I212" s="371"/>
      <c r="J212" s="371"/>
      <c r="K212" s="318"/>
    </row>
    <row r="213" spans="2:11" ht="15" customHeight="1">
      <c r="B213" s="317"/>
      <c r="C213" s="285"/>
      <c r="D213" s="285"/>
      <c r="E213" s="285"/>
      <c r="F213" s="278">
        <v>2</v>
      </c>
      <c r="G213" s="264"/>
      <c r="H213" s="371" t="s">
        <v>549</v>
      </c>
      <c r="I213" s="371"/>
      <c r="J213" s="371"/>
      <c r="K213" s="318"/>
    </row>
    <row r="214" spans="2:11" ht="15" customHeight="1">
      <c r="B214" s="317"/>
      <c r="C214" s="285"/>
      <c r="D214" s="285"/>
      <c r="E214" s="285"/>
      <c r="F214" s="278">
        <v>3</v>
      </c>
      <c r="G214" s="264"/>
      <c r="H214" s="371" t="s">
        <v>550</v>
      </c>
      <c r="I214" s="371"/>
      <c r="J214" s="371"/>
      <c r="K214" s="318"/>
    </row>
    <row r="215" spans="2:11" ht="15" customHeight="1">
      <c r="B215" s="317"/>
      <c r="C215" s="285"/>
      <c r="D215" s="285"/>
      <c r="E215" s="285"/>
      <c r="F215" s="278">
        <v>4</v>
      </c>
      <c r="G215" s="264"/>
      <c r="H215" s="371" t="s">
        <v>551</v>
      </c>
      <c r="I215" s="371"/>
      <c r="J215" s="371"/>
      <c r="K215" s="318"/>
    </row>
    <row r="216" spans="2:11" ht="12.75" customHeight="1">
      <c r="B216" s="321"/>
      <c r="C216" s="322"/>
      <c r="D216" s="322"/>
      <c r="E216" s="322"/>
      <c r="F216" s="322"/>
      <c r="G216" s="322"/>
      <c r="H216" s="322"/>
      <c r="I216" s="322"/>
      <c r="J216" s="322"/>
      <c r="K216" s="323"/>
    </row>
  </sheetData>
  <sheetProtection password="CC35" sheet="1" objects="1" scenarios="1" formatCells="0" formatColumns="0" formatRows="0" sort="0" autoFilter="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01 - Stavební objekt</vt:lpstr>
      <vt:lpstr>02 - Vedlejší a ostatní n...</vt:lpstr>
      <vt:lpstr>Pokyny pro vyplnění</vt:lpstr>
      <vt:lpstr>'01 - Stavební objekt'!Názvy_tisku</vt:lpstr>
      <vt:lpstr>'02 - Vedlejší a ostatní n...'!Názvy_tisku</vt:lpstr>
      <vt:lpstr>'Rekapitulace stavby'!Názvy_tisku</vt:lpstr>
      <vt:lpstr>'01 - Stavební objekt'!Oblast_tisku</vt:lpstr>
      <vt:lpstr>'02 - Vedlejší a ostatní n...'!Oblast_tisku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Martina-PC\Martina</dc:creator>
  <cp:lastModifiedBy>Martina</cp:lastModifiedBy>
  <dcterms:created xsi:type="dcterms:W3CDTF">2017-07-31T18:13:24Z</dcterms:created>
  <dcterms:modified xsi:type="dcterms:W3CDTF">2017-07-31T18:13:28Z</dcterms:modified>
</cp:coreProperties>
</file>